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van/Documents/Dropbox/Data Analytics/"/>
    </mc:Choice>
  </mc:AlternateContent>
  <xr:revisionPtr revIDLastSave="0" documentId="10_ncr:8100000_{ED2C17ED-5F28-4742-AFE9-BD3C9584A749}" xr6:coauthVersionLast="33" xr6:coauthVersionMax="33" xr10:uidLastSave="{00000000-0000-0000-0000-000000000000}"/>
  <bookViews>
    <workbookView xWindow="0" yWindow="0" windowWidth="25600" windowHeight="16000" xr2:uid="{00000000-000D-0000-FFFF-FFFF00000000}"/>
  </bookViews>
  <sheets>
    <sheet name="Data_raw" sheetId="1" r:id="rId1"/>
    <sheet name="Pivot_Category" sheetId="3" r:id="rId2"/>
    <sheet name="Pivot_Sub" sheetId="4" r:id="rId3"/>
    <sheet name="Pivot_Date" sheetId="5" r:id="rId4"/>
    <sheet name="Bonus" sheetId="6" r:id="rId5"/>
    <sheet name="Statenum_data" sheetId="7" r:id="rId6"/>
  </sheets>
  <definedNames>
    <definedName name="_xlnm._FilterDatabase" localSheetId="0" hidden="1">Data_raw!$A$1:$U$4115</definedName>
    <definedName name="_xlchart.v1.0" hidden="1">Bonus!$A$2:$A$13</definedName>
    <definedName name="_xlchart.v1.1" hidden="1">Bonus!$C$1</definedName>
    <definedName name="_xlchart.v1.10" hidden="1">Bonus!$E$1</definedName>
    <definedName name="_xlchart.v1.11" hidden="1">Bonus!$E$2:$E$13</definedName>
    <definedName name="_xlchart.v1.12" hidden="1">Bonus!$G$1</definedName>
    <definedName name="_xlchart.v1.13" hidden="1">Bonus!$G$2:$G$13</definedName>
    <definedName name="_xlchart.v1.2" hidden="1">Bonus!$C$2:$C$13</definedName>
    <definedName name="_xlchart.v1.3" hidden="1">Bonus!$E$1</definedName>
    <definedName name="_xlchart.v1.4" hidden="1">Bonus!$E$2:$E$13</definedName>
    <definedName name="_xlchart.v1.5" hidden="1">Bonus!$G$1</definedName>
    <definedName name="_xlchart.v1.6" hidden="1">Bonus!$G$2:$G$13</definedName>
    <definedName name="_xlchart.v1.7" hidden="1">Bonus!$A$2:$A$13</definedName>
    <definedName name="_xlchart.v1.8" hidden="1">Bonus!$C$1</definedName>
    <definedName name="_xlchart.v1.9" hidden="1">Bonus!$C$2:$C$13</definedName>
    <definedName name="average_donation">Data_raw!$P$2:$P$4115</definedName>
    <definedName name="backers_count">Data_raw!$L$2:$L$4115</definedName>
    <definedName name="category">Data_raw!$Q$2:$Q$4115</definedName>
    <definedName name="category_and_sub">Data_raw!$N$2:$N$4115</definedName>
    <definedName name="country">Data_raw!$G$2:$G$4115</definedName>
    <definedName name="currency">Data_raw!$H$2:$H$4115</definedName>
    <definedName name="deadline">Data_raw!$I$2:$I$4115</definedName>
    <definedName name="goal">Data_raw!$D$2:$D$4115</definedName>
    <definedName name="id">Data_raw!$A$2:$A$4115</definedName>
    <definedName name="launched_at">Data_raw!$J$2:$J$4115</definedName>
    <definedName name="percent_funded">Data_raw!$O$2:$O$4115</definedName>
    <definedName name="pledged">Data_raw!$E$2:$E$4115</definedName>
    <definedName name="state">Data_raw!$F$2:$F$4115</definedName>
    <definedName name="sub_category">Data_raw!$R$2:$R$4115</definedName>
  </definedNames>
  <calcPr calcId="162913"/>
  <pivotCaches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842" i="1" l="1"/>
  <c r="U2736" i="1"/>
  <c r="U2245" i="1"/>
  <c r="U2701" i="1"/>
  <c r="U2215" i="1"/>
  <c r="U3602" i="1"/>
  <c r="U1255" i="1"/>
  <c r="U849" i="1"/>
  <c r="U33" i="1"/>
  <c r="U1549" i="1"/>
  <c r="U2538" i="1"/>
  <c r="U1757" i="1"/>
  <c r="U1594" i="1"/>
  <c r="U1382" i="1"/>
  <c r="U734" i="1"/>
  <c r="U3677" i="1"/>
  <c r="U2796" i="1"/>
  <c r="U1043" i="1"/>
  <c r="U80" i="1"/>
  <c r="U1879" i="1"/>
  <c r="U2978" i="1"/>
  <c r="U642" i="1"/>
  <c r="U1662" i="1"/>
  <c r="U3832" i="1"/>
  <c r="U3747" i="1"/>
  <c r="U3578" i="1"/>
  <c r="U3510" i="1"/>
  <c r="U2923" i="1"/>
  <c r="U2825" i="1"/>
  <c r="U2236" i="1"/>
  <c r="U2150" i="1"/>
  <c r="U1764" i="1"/>
  <c r="U1763" i="1"/>
  <c r="U1194" i="1"/>
  <c r="U1073" i="1"/>
  <c r="U3294" i="1"/>
  <c r="U2203" i="1"/>
  <c r="U1422" i="1"/>
  <c r="U1925" i="1"/>
  <c r="U2366" i="1"/>
  <c r="U4084" i="1"/>
  <c r="U3927" i="1"/>
  <c r="U3737" i="1"/>
  <c r="U3538" i="1"/>
  <c r="U3431" i="1"/>
  <c r="U2629" i="1"/>
  <c r="U2627" i="1"/>
  <c r="U2169" i="1"/>
  <c r="U2171" i="1"/>
  <c r="U3124" i="1"/>
  <c r="U1064" i="1"/>
  <c r="U3997" i="1"/>
  <c r="U3837" i="1"/>
  <c r="U3721" i="1"/>
  <c r="U3590" i="1"/>
  <c r="U3417" i="1"/>
  <c r="U3373" i="1"/>
  <c r="U3190" i="1"/>
  <c r="U3140" i="1"/>
  <c r="U2888" i="1"/>
  <c r="U2822" i="1"/>
  <c r="U2363" i="1"/>
  <c r="U2267" i="1"/>
  <c r="U1365" i="1"/>
  <c r="U1093" i="1"/>
  <c r="U227" i="1"/>
  <c r="U85" i="1"/>
  <c r="U3672" i="1"/>
  <c r="U3665" i="1"/>
  <c r="U4080" i="1"/>
  <c r="U4013" i="1"/>
  <c r="U3826" i="1"/>
  <c r="U3820" i="1"/>
  <c r="U3813" i="1"/>
  <c r="U3662" i="1"/>
  <c r="U3607" i="1"/>
  <c r="U3547" i="1"/>
  <c r="U3472" i="1"/>
  <c r="U3464" i="1"/>
  <c r="U3444" i="1"/>
  <c r="U3425" i="1"/>
  <c r="U3399" i="1"/>
  <c r="U3338" i="1"/>
  <c r="U2863" i="1"/>
  <c r="U2817" i="1"/>
  <c r="U2545" i="1"/>
  <c r="U2325" i="1"/>
  <c r="U2156" i="1"/>
  <c r="U1289" i="1"/>
  <c r="U858" i="1"/>
  <c r="U759" i="1"/>
  <c r="U609" i="1"/>
  <c r="U96" i="1"/>
  <c r="U4102" i="1"/>
  <c r="U1878" i="1"/>
  <c r="U4112" i="1"/>
  <c r="U4045" i="1"/>
  <c r="U3822" i="1"/>
  <c r="U3727" i="1"/>
  <c r="U3706" i="1"/>
  <c r="U3654" i="1"/>
  <c r="U3542" i="1"/>
  <c r="U3478" i="1"/>
  <c r="U3477" i="1"/>
  <c r="U3455" i="1"/>
  <c r="U3446" i="1"/>
  <c r="U3257" i="1"/>
  <c r="U3056" i="1"/>
  <c r="U3013" i="1"/>
  <c r="U2996" i="1"/>
  <c r="U2925" i="1"/>
  <c r="U2742" i="1"/>
  <c r="U2641" i="1"/>
  <c r="U2488" i="1"/>
  <c r="U2481" i="1"/>
  <c r="U2457" i="1"/>
  <c r="U2301" i="1"/>
  <c r="U2283" i="1"/>
  <c r="U2218" i="1"/>
  <c r="U2114" i="1"/>
  <c r="U1851" i="1"/>
  <c r="U1824" i="1"/>
  <c r="U1347" i="1"/>
  <c r="U1095" i="1"/>
  <c r="U855" i="1"/>
  <c r="U850" i="1"/>
  <c r="U829" i="1"/>
  <c r="U374" i="1"/>
  <c r="U78" i="1"/>
  <c r="U3564" i="1"/>
  <c r="U3695" i="1"/>
  <c r="U2640" i="1"/>
  <c r="U3789" i="1"/>
  <c r="U3688" i="1"/>
  <c r="U3560" i="1"/>
  <c r="U3523" i="1"/>
  <c r="U3407" i="1"/>
  <c r="U3311" i="1"/>
  <c r="U2172" i="1"/>
  <c r="U1834" i="1"/>
  <c r="U1687" i="1"/>
  <c r="U1402" i="1"/>
  <c r="U820" i="1"/>
  <c r="U97" i="1"/>
  <c r="U24" i="1"/>
  <c r="U3989" i="1"/>
  <c r="U3496" i="1"/>
  <c r="U3327" i="1"/>
  <c r="U2887" i="1"/>
  <c r="U2807" i="1"/>
  <c r="U2450" i="1"/>
  <c r="U2319" i="1"/>
  <c r="U2163" i="1"/>
  <c r="U1835" i="1"/>
  <c r="U1642" i="1"/>
  <c r="U1388" i="1"/>
  <c r="U1108" i="1"/>
  <c r="U821" i="1"/>
  <c r="U620" i="1"/>
  <c r="U583" i="1"/>
  <c r="U443" i="1"/>
  <c r="U99" i="1"/>
  <c r="U79" i="1"/>
  <c r="U2364" i="1"/>
  <c r="U2219" i="1"/>
  <c r="U2838" i="1"/>
  <c r="U1812" i="1"/>
  <c r="U441" i="1"/>
  <c r="U179" i="1"/>
  <c r="U117" i="1"/>
  <c r="U1898" i="1"/>
  <c r="U2258" i="1"/>
  <c r="U2069" i="1"/>
  <c r="U4111" i="1"/>
  <c r="U4104" i="1"/>
  <c r="U4055" i="1"/>
  <c r="U4053" i="1"/>
  <c r="U4041" i="1"/>
  <c r="U4018" i="1"/>
  <c r="U4006" i="1"/>
  <c r="U3993" i="1"/>
  <c r="U3883" i="1"/>
  <c r="U3860" i="1"/>
  <c r="U3833" i="1"/>
  <c r="U3831" i="1"/>
  <c r="U3763" i="1"/>
  <c r="U3754" i="1"/>
  <c r="U3751" i="1"/>
  <c r="U3720" i="1"/>
  <c r="U3713" i="1"/>
  <c r="U3702" i="1"/>
  <c r="U3653" i="1"/>
  <c r="U3652" i="1"/>
  <c r="U3649" i="1"/>
  <c r="U3634" i="1"/>
  <c r="U3601" i="1"/>
  <c r="U3589" i="1"/>
  <c r="U3581" i="1"/>
  <c r="U3574" i="1"/>
  <c r="U3565" i="1"/>
  <c r="U3535" i="1"/>
  <c r="U3531" i="1"/>
  <c r="U3527" i="1"/>
  <c r="U3516" i="1"/>
  <c r="U3493" i="1"/>
  <c r="U3473" i="1"/>
  <c r="U3463" i="1"/>
  <c r="U3462" i="1"/>
  <c r="U3461" i="1"/>
  <c r="U3452" i="1"/>
  <c r="U3415" i="1"/>
  <c r="U3411" i="1"/>
  <c r="U3410" i="1"/>
  <c r="U3406" i="1"/>
  <c r="U3397" i="1"/>
  <c r="U3394" i="1"/>
  <c r="U3393" i="1"/>
  <c r="U3368" i="1"/>
  <c r="U3364" i="1"/>
  <c r="U3355" i="1"/>
  <c r="U3347" i="1"/>
  <c r="U3323" i="1"/>
  <c r="U3321" i="1"/>
  <c r="U3293" i="1"/>
  <c r="U3291" i="1"/>
  <c r="U3206" i="1"/>
  <c r="U3183" i="1"/>
  <c r="U3143" i="1"/>
  <c r="U3138" i="1"/>
  <c r="U3135" i="1"/>
  <c r="U3049" i="1"/>
  <c r="U3039" i="1"/>
  <c r="U3002" i="1"/>
  <c r="U2924" i="1"/>
  <c r="U2897" i="1"/>
  <c r="U2851" i="1"/>
  <c r="U2803" i="1"/>
  <c r="U2757" i="1"/>
  <c r="U2749" i="1"/>
  <c r="U2639" i="1"/>
  <c r="U2619" i="1"/>
  <c r="U2603" i="1"/>
  <c r="U2493" i="1"/>
  <c r="U2492" i="1"/>
  <c r="U2473" i="1"/>
  <c r="U2424" i="1"/>
  <c r="U2256" i="1"/>
  <c r="U2224" i="1"/>
  <c r="U2211" i="1"/>
  <c r="U2133" i="1"/>
  <c r="U2125" i="1"/>
  <c r="U2005" i="1"/>
  <c r="U1921" i="1"/>
  <c r="U1917" i="1"/>
  <c r="U1894" i="1"/>
  <c r="U1837" i="1"/>
  <c r="U1661" i="1"/>
  <c r="U1639" i="1"/>
  <c r="U1614" i="1"/>
  <c r="U1601" i="1"/>
  <c r="U1551" i="1"/>
  <c r="U1544" i="1"/>
  <c r="U1416" i="1"/>
  <c r="U1393" i="1"/>
  <c r="U1391" i="1"/>
  <c r="U1374" i="1"/>
  <c r="U1296" i="1"/>
  <c r="U1192" i="1"/>
  <c r="U1143" i="1"/>
  <c r="U1069" i="1"/>
  <c r="U1053" i="1"/>
  <c r="U1041" i="1"/>
  <c r="U931" i="1"/>
  <c r="U888" i="1"/>
  <c r="U831" i="1"/>
  <c r="U787" i="1"/>
  <c r="U780" i="1"/>
  <c r="U776" i="1"/>
  <c r="U595" i="1"/>
  <c r="U546" i="1"/>
  <c r="U541" i="1"/>
  <c r="U411" i="1"/>
  <c r="U377" i="1"/>
  <c r="U141" i="1"/>
  <c r="U127" i="1"/>
  <c r="U106" i="1"/>
  <c r="U92" i="1"/>
  <c r="U86" i="1"/>
  <c r="U76" i="1"/>
  <c r="U72" i="1"/>
  <c r="U11" i="1"/>
  <c r="U4" i="1"/>
  <c r="U467" i="1"/>
  <c r="U617" i="1"/>
  <c r="U1590" i="1"/>
  <c r="U4063" i="1"/>
  <c r="U2775" i="1"/>
  <c r="U3757" i="1"/>
  <c r="U3609" i="1"/>
  <c r="U3396" i="1"/>
  <c r="U3380" i="1"/>
  <c r="U2846" i="1"/>
  <c r="U2217" i="1"/>
  <c r="U1086" i="1"/>
  <c r="U912" i="1"/>
  <c r="U745" i="1"/>
  <c r="U463" i="1"/>
  <c r="U4014" i="1"/>
  <c r="U4103" i="1"/>
  <c r="U4046" i="1"/>
  <c r="U4022" i="1"/>
  <c r="U3828" i="1"/>
  <c r="U3797" i="1"/>
  <c r="U3579" i="1"/>
  <c r="U3541" i="1"/>
  <c r="U3296" i="1"/>
  <c r="U3052" i="1"/>
  <c r="U3009" i="1"/>
  <c r="U2921" i="1"/>
  <c r="U2857" i="1"/>
  <c r="U2819" i="1"/>
  <c r="U2502" i="1"/>
  <c r="U2494" i="1"/>
  <c r="U2454" i="1"/>
  <c r="U2335" i="1"/>
  <c r="U2216" i="1"/>
  <c r="U2102" i="1"/>
  <c r="U2098" i="1"/>
  <c r="U2076" i="1"/>
  <c r="U1939" i="1"/>
  <c r="U1929" i="1"/>
  <c r="U1839" i="1"/>
  <c r="U1465" i="1"/>
  <c r="U1080" i="1"/>
  <c r="U814" i="1"/>
  <c r="U388" i="1"/>
  <c r="U384" i="1"/>
  <c r="U132" i="1"/>
  <c r="U70" i="1"/>
  <c r="U52" i="1"/>
  <c r="U27" i="1"/>
  <c r="U3876" i="1"/>
  <c r="U3667" i="1"/>
  <c r="U3453" i="1"/>
  <c r="U2826" i="1"/>
  <c r="U2277" i="1"/>
  <c r="U1942" i="1"/>
  <c r="U1266" i="1"/>
  <c r="U1044" i="1"/>
  <c r="U203" i="1"/>
  <c r="U1361" i="1"/>
  <c r="U1916" i="1"/>
  <c r="U3539" i="1"/>
  <c r="U3977" i="1"/>
  <c r="U4078" i="1"/>
  <c r="U4039" i="1"/>
  <c r="U3739" i="1"/>
  <c r="U3710" i="1"/>
  <c r="U3644" i="1"/>
  <c r="U3593" i="1"/>
  <c r="U3456" i="1"/>
  <c r="U3422" i="1"/>
  <c r="U3345" i="1"/>
  <c r="U3297" i="1"/>
  <c r="U3145" i="1"/>
  <c r="U3025" i="1"/>
  <c r="U2797" i="1"/>
  <c r="U2544" i="1"/>
  <c r="U2467" i="1"/>
  <c r="U2177" i="1"/>
  <c r="U1825" i="1"/>
  <c r="U1550" i="1"/>
  <c r="U784" i="1"/>
  <c r="U758" i="1"/>
  <c r="U3619" i="1"/>
  <c r="U2558" i="1"/>
  <c r="U3924" i="1"/>
  <c r="U3910" i="1"/>
  <c r="U3686" i="1"/>
  <c r="U3651" i="1"/>
  <c r="U3369" i="1"/>
  <c r="U3167" i="1"/>
  <c r="U3118" i="1"/>
  <c r="U2980" i="1"/>
  <c r="U2933" i="1"/>
  <c r="U2903" i="1"/>
  <c r="U2884" i="1"/>
  <c r="U2737" i="1"/>
  <c r="U2723" i="1"/>
  <c r="U2479" i="1"/>
  <c r="U2284" i="1"/>
  <c r="U2207" i="1"/>
  <c r="U2193" i="1"/>
  <c r="U2085" i="1"/>
  <c r="U1862" i="1"/>
  <c r="U1625" i="1"/>
  <c r="U1560" i="1"/>
  <c r="U1557" i="1"/>
  <c r="U1552" i="1"/>
  <c r="U1396" i="1"/>
  <c r="U1075" i="1"/>
  <c r="U901" i="1"/>
  <c r="U560" i="1"/>
  <c r="U454" i="1"/>
  <c r="U83" i="1"/>
  <c r="U3554" i="1"/>
  <c r="U3137" i="1"/>
  <c r="U611" i="1"/>
  <c r="U4026" i="1"/>
  <c r="U3893" i="1"/>
  <c r="U3838" i="1"/>
  <c r="U3718" i="1"/>
  <c r="U3678" i="1"/>
  <c r="U3666" i="1"/>
  <c r="U3610" i="1"/>
  <c r="U3451" i="1"/>
  <c r="U3329" i="1"/>
  <c r="U3316" i="1"/>
  <c r="U3285" i="1"/>
  <c r="U2836" i="1"/>
  <c r="U2798" i="1"/>
  <c r="U2771" i="1"/>
  <c r="U2671" i="1"/>
  <c r="U2561" i="1"/>
  <c r="U2302" i="1"/>
  <c r="U2106" i="1"/>
  <c r="U1949" i="1"/>
  <c r="U1855" i="1"/>
  <c r="U1613" i="1"/>
  <c r="U1600" i="1"/>
  <c r="U825" i="1"/>
  <c r="U783" i="1"/>
  <c r="U648" i="1"/>
  <c r="U474" i="1"/>
  <c r="U2630" i="1"/>
  <c r="U3984" i="1"/>
  <c r="U3734" i="1"/>
  <c r="U3728" i="1"/>
  <c r="U2839" i="1"/>
  <c r="U2295" i="1"/>
  <c r="U1298" i="1"/>
  <c r="U949" i="1"/>
  <c r="U21" i="1"/>
  <c r="U3582" i="1"/>
  <c r="U3567" i="1"/>
  <c r="U3512" i="1"/>
  <c r="U3028" i="1"/>
  <c r="U2559" i="1"/>
  <c r="U2525" i="1"/>
  <c r="U1901" i="1"/>
  <c r="U1842" i="1"/>
  <c r="U1448" i="1"/>
  <c r="U1208" i="1"/>
  <c r="U932" i="1"/>
  <c r="U75" i="1"/>
  <c r="U1244" i="1"/>
  <c r="U2636" i="1"/>
  <c r="U3534" i="1"/>
  <c r="U3460" i="1"/>
  <c r="U1885" i="1"/>
  <c r="U385" i="1"/>
  <c r="U4105" i="1"/>
  <c r="U4092" i="1"/>
  <c r="U4088" i="1"/>
  <c r="U4074" i="1"/>
  <c r="U4072" i="1"/>
  <c r="U4010" i="1"/>
  <c r="U3976" i="1"/>
  <c r="U3974" i="1"/>
  <c r="U3909" i="1"/>
  <c r="U3897" i="1"/>
  <c r="U3894" i="1"/>
  <c r="U3857" i="1"/>
  <c r="U3852" i="1"/>
  <c r="U3821" i="1"/>
  <c r="U3817" i="1"/>
  <c r="U3810" i="1"/>
  <c r="U3786" i="1"/>
  <c r="U3773" i="1"/>
  <c r="U3753" i="1"/>
  <c r="U3732" i="1"/>
  <c r="U3711" i="1"/>
  <c r="U3709" i="1"/>
  <c r="U3694" i="1"/>
  <c r="U3683" i="1"/>
  <c r="U3671" i="1"/>
  <c r="U3670" i="1"/>
  <c r="U3647" i="1"/>
  <c r="U3642" i="1"/>
  <c r="U3624" i="1"/>
  <c r="U3621" i="1"/>
  <c r="U3612" i="1"/>
  <c r="U3600" i="1"/>
  <c r="U3584" i="1"/>
  <c r="U3570" i="1"/>
  <c r="U3569" i="1"/>
  <c r="U3566" i="1"/>
  <c r="U3561" i="1"/>
  <c r="U3551" i="1"/>
  <c r="U3533" i="1"/>
  <c r="U3514" i="1"/>
  <c r="U3506" i="1"/>
  <c r="U3502" i="1"/>
  <c r="U3492" i="1"/>
  <c r="U3454" i="1"/>
  <c r="U3449" i="1"/>
  <c r="U3448" i="1"/>
  <c r="U3445" i="1"/>
  <c r="U3437" i="1"/>
  <c r="U3374" i="1"/>
  <c r="U3370" i="1"/>
  <c r="U3351" i="1"/>
  <c r="U3331" i="1"/>
  <c r="U3325" i="1"/>
  <c r="U3309" i="1"/>
  <c r="U3234" i="1"/>
  <c r="U3233" i="1"/>
  <c r="U3205" i="1"/>
  <c r="U3187" i="1"/>
  <c r="U3136" i="1"/>
  <c r="U3119" i="1"/>
  <c r="U3108" i="1"/>
  <c r="U3071" i="1"/>
  <c r="U3040" i="1"/>
  <c r="U3034" i="1"/>
  <c r="U2995" i="1"/>
  <c r="U2990" i="1"/>
  <c r="U2971" i="1"/>
  <c r="U2964" i="1"/>
  <c r="U2951" i="1"/>
  <c r="U2938" i="1"/>
  <c r="U2930" i="1"/>
  <c r="U2917" i="1"/>
  <c r="U2860" i="1"/>
  <c r="U2856" i="1"/>
  <c r="U2843" i="1"/>
  <c r="U2837" i="1"/>
  <c r="U2823" i="1"/>
  <c r="U2806" i="1"/>
  <c r="U2802" i="1"/>
  <c r="U2789" i="1"/>
  <c r="U2785" i="1"/>
  <c r="U2784" i="1"/>
  <c r="U2761" i="1"/>
  <c r="U2670" i="1"/>
  <c r="U2638" i="1"/>
  <c r="U2621" i="1"/>
  <c r="U2585" i="1"/>
  <c r="U2539" i="1"/>
  <c r="U2500" i="1"/>
  <c r="U2484" i="1"/>
  <c r="U2472" i="1"/>
  <c r="U2469" i="1"/>
  <c r="U2419" i="1"/>
  <c r="U2386" i="1"/>
  <c r="U2367" i="1"/>
  <c r="U2355" i="1"/>
  <c r="U2349" i="1"/>
  <c r="U2346" i="1"/>
  <c r="U2327" i="1"/>
  <c r="U2299" i="1"/>
  <c r="U2290" i="1"/>
  <c r="U2281" i="1"/>
  <c r="U2274" i="1"/>
  <c r="U2263" i="1"/>
  <c r="U2261" i="1"/>
  <c r="U2243" i="1"/>
  <c r="U2230" i="1"/>
  <c r="U2221" i="1"/>
  <c r="U2210" i="1"/>
  <c r="U2181" i="1"/>
  <c r="U2174" i="1"/>
  <c r="U2140" i="1"/>
  <c r="U2135" i="1"/>
  <c r="U2120" i="1"/>
  <c r="U2104" i="1"/>
  <c r="U2082" i="1"/>
  <c r="U1997" i="1"/>
  <c r="U1932" i="1"/>
  <c r="U1904" i="1"/>
  <c r="U1900" i="1"/>
  <c r="U1896" i="1"/>
  <c r="U1886" i="1"/>
  <c r="U1847" i="1"/>
  <c r="U1841" i="1"/>
  <c r="U1840" i="1"/>
  <c r="U1833" i="1"/>
  <c r="U1760" i="1"/>
  <c r="U1741" i="1"/>
  <c r="U1737" i="1"/>
  <c r="U1733" i="1"/>
  <c r="U1682" i="1"/>
  <c r="U1677" i="1"/>
  <c r="U1672" i="1"/>
  <c r="U1665" i="1"/>
  <c r="U1640" i="1"/>
  <c r="U1626" i="1"/>
  <c r="U1622" i="1"/>
  <c r="U1615" i="1"/>
  <c r="U1596" i="1"/>
  <c r="U1584" i="1"/>
  <c r="U1583" i="1"/>
  <c r="U1548" i="1"/>
  <c r="U1546" i="1"/>
  <c r="U1430" i="1"/>
  <c r="U1428" i="1"/>
  <c r="U1410" i="1"/>
  <c r="U1364" i="1"/>
  <c r="U1355" i="1"/>
  <c r="U1285" i="1"/>
  <c r="U1240" i="1"/>
  <c r="U1235" i="1"/>
  <c r="U1213" i="1"/>
  <c r="U1184" i="1"/>
  <c r="U1137" i="1"/>
  <c r="U1130" i="1"/>
  <c r="U1119" i="1"/>
  <c r="U1115" i="1"/>
  <c r="U1077" i="1"/>
  <c r="U1065" i="1"/>
  <c r="U1039" i="1"/>
  <c r="U890" i="1"/>
  <c r="U889" i="1"/>
  <c r="U887" i="1"/>
  <c r="U816" i="1"/>
  <c r="U813" i="1"/>
  <c r="U790" i="1"/>
  <c r="U786" i="1"/>
  <c r="U782" i="1"/>
  <c r="U586" i="1"/>
  <c r="U492" i="1"/>
  <c r="U446" i="1"/>
  <c r="U438" i="1"/>
  <c r="U432" i="1"/>
  <c r="U418" i="1"/>
  <c r="U412" i="1"/>
  <c r="U392" i="1"/>
  <c r="U316" i="1"/>
  <c r="U312" i="1"/>
  <c r="U308" i="1"/>
  <c r="U268" i="1"/>
  <c r="U241" i="1"/>
  <c r="U236" i="1"/>
  <c r="U224" i="1"/>
  <c r="U195" i="1"/>
  <c r="U184" i="1"/>
  <c r="U181" i="1"/>
  <c r="U111" i="1"/>
  <c r="U95" i="1"/>
  <c r="U37" i="1"/>
  <c r="U466" i="1"/>
  <c r="U3705" i="1"/>
  <c r="U3319" i="1"/>
  <c r="U2634" i="1"/>
  <c r="U3771" i="1"/>
  <c r="U3598" i="1"/>
  <c r="U3548" i="1"/>
  <c r="U2741" i="1"/>
  <c r="U2485" i="1"/>
  <c r="U2208" i="1"/>
  <c r="U2126" i="1"/>
  <c r="U1656" i="1"/>
  <c r="U1089" i="1"/>
  <c r="U1061" i="1"/>
  <c r="U848" i="1"/>
  <c r="U175" i="1"/>
  <c r="U2514" i="1"/>
  <c r="U530" i="1"/>
  <c r="U4003" i="1"/>
  <c r="U3961" i="1"/>
  <c r="U3944" i="1"/>
  <c r="U3835" i="1"/>
  <c r="U3834" i="1"/>
  <c r="U3785" i="1"/>
  <c r="U3746" i="1"/>
  <c r="U3668" i="1"/>
  <c r="U3543" i="1"/>
  <c r="U3441" i="1"/>
  <c r="U3401" i="1"/>
  <c r="U3229" i="1"/>
  <c r="U3228" i="1"/>
  <c r="U3182" i="1"/>
  <c r="U2957" i="1"/>
  <c r="U2845" i="1"/>
  <c r="U2471" i="1"/>
  <c r="U2405" i="1"/>
  <c r="U2316" i="1"/>
  <c r="U2297" i="1"/>
  <c r="U2191" i="1"/>
  <c r="U2119" i="1"/>
  <c r="U1888" i="1"/>
  <c r="U1821" i="1"/>
  <c r="U1754" i="1"/>
  <c r="U1743" i="1"/>
  <c r="U1644" i="1"/>
  <c r="U1610" i="1"/>
  <c r="U1591" i="1"/>
  <c r="U1586" i="1"/>
  <c r="U1509" i="1"/>
  <c r="U1493" i="1"/>
  <c r="U1356" i="1"/>
  <c r="U860" i="1"/>
  <c r="U859" i="1"/>
  <c r="U789" i="1"/>
  <c r="U712" i="1"/>
  <c r="U531" i="1"/>
  <c r="U182" i="1"/>
  <c r="U133" i="1"/>
  <c r="U87" i="1"/>
  <c r="U66" i="1"/>
  <c r="U4071" i="1"/>
  <c r="U4004" i="1"/>
  <c r="U4000" i="1"/>
  <c r="U3764" i="1"/>
  <c r="U3615" i="1"/>
  <c r="U3151" i="1"/>
  <c r="U3131" i="1"/>
  <c r="U2783" i="1"/>
  <c r="U2560" i="1"/>
  <c r="U1730" i="1"/>
  <c r="U28" i="1"/>
  <c r="U3978" i="1"/>
  <c r="U3712" i="1"/>
  <c r="U1853" i="1"/>
  <c r="U1379" i="1"/>
  <c r="U830" i="1"/>
  <c r="U112" i="1"/>
  <c r="U105" i="1"/>
  <c r="U81" i="1"/>
  <c r="U1035" i="1"/>
  <c r="U3001" i="1"/>
  <c r="U2045" i="1"/>
  <c r="U3524" i="1"/>
  <c r="U3964" i="1"/>
  <c r="U938" i="1"/>
  <c r="U744" i="1"/>
  <c r="U417" i="1"/>
  <c r="U857" i="1"/>
  <c r="U4115" i="1"/>
  <c r="U4058" i="1"/>
  <c r="U4052" i="1"/>
  <c r="U4020" i="1"/>
  <c r="U3990" i="1"/>
  <c r="U3986" i="1"/>
  <c r="U3917" i="1"/>
  <c r="U3908" i="1"/>
  <c r="U3907" i="1"/>
  <c r="U3905" i="1"/>
  <c r="U3873" i="1"/>
  <c r="U3818" i="1"/>
  <c r="U3816" i="1"/>
  <c r="U3812" i="1"/>
  <c r="U3809" i="1"/>
  <c r="U3793" i="1"/>
  <c r="U3766" i="1"/>
  <c r="U3760" i="1"/>
  <c r="U3740" i="1"/>
  <c r="U3738" i="1"/>
  <c r="U3736" i="1"/>
  <c r="U3735" i="1"/>
  <c r="U3724" i="1"/>
  <c r="U3708" i="1"/>
  <c r="U3703" i="1"/>
  <c r="U3692" i="1"/>
  <c r="U3660" i="1"/>
  <c r="U3656" i="1"/>
  <c r="U3605" i="1"/>
  <c r="U3583" i="1"/>
  <c r="U3580" i="1"/>
  <c r="U3573" i="1"/>
  <c r="U3553" i="1"/>
  <c r="U3545" i="1"/>
  <c r="U3520" i="1"/>
  <c r="U3513" i="1"/>
  <c r="U3503" i="1"/>
  <c r="U3495" i="1"/>
  <c r="U3482" i="1"/>
  <c r="U3481" i="1"/>
  <c r="U3429" i="1"/>
  <c r="U3398" i="1"/>
  <c r="U3395" i="1"/>
  <c r="U3392" i="1"/>
  <c r="U3390" i="1"/>
  <c r="U3372" i="1"/>
  <c r="U3358" i="1"/>
  <c r="U3348" i="1"/>
  <c r="U3332" i="1"/>
  <c r="U3326" i="1"/>
  <c r="U3308" i="1"/>
  <c r="U3298" i="1"/>
  <c r="U3273" i="1"/>
  <c r="U3253" i="1"/>
  <c r="U3180" i="1"/>
  <c r="U3161" i="1"/>
  <c r="U3139" i="1"/>
  <c r="U3123" i="1"/>
  <c r="U3044" i="1"/>
  <c r="U3033" i="1"/>
  <c r="U3012" i="1"/>
  <c r="U2967" i="1"/>
  <c r="U2939" i="1"/>
  <c r="U2906" i="1"/>
  <c r="U2844" i="1"/>
  <c r="U2816" i="1"/>
  <c r="U2759" i="1"/>
  <c r="U2669" i="1"/>
  <c r="U2643" i="1"/>
  <c r="U2624" i="1"/>
  <c r="U2599" i="1"/>
  <c r="U2593" i="1"/>
  <c r="U2555" i="1"/>
  <c r="U2497" i="1"/>
  <c r="U2496" i="1"/>
  <c r="U2489" i="1"/>
  <c r="U2458" i="1"/>
  <c r="U2360" i="1"/>
  <c r="U2292" i="1"/>
  <c r="U2291" i="1"/>
  <c r="U2288" i="1"/>
  <c r="U2268" i="1"/>
  <c r="U2206" i="1"/>
  <c r="U2117" i="1"/>
  <c r="U2095" i="1"/>
  <c r="U2089" i="1"/>
  <c r="U2084" i="1"/>
  <c r="U2022" i="1"/>
  <c r="U1994" i="1"/>
  <c r="U1928" i="1"/>
  <c r="U1927" i="1"/>
  <c r="U1923" i="1"/>
  <c r="U1846" i="1"/>
  <c r="U1831" i="1"/>
  <c r="U1768" i="1"/>
  <c r="U1680" i="1"/>
  <c r="U1657" i="1"/>
  <c r="U1621" i="1"/>
  <c r="U1620" i="1"/>
  <c r="U1611" i="1"/>
  <c r="U1604" i="1"/>
  <c r="U1588" i="1"/>
  <c r="U1558" i="1"/>
  <c r="U1508" i="1"/>
  <c r="U1498" i="1"/>
  <c r="U1475" i="1"/>
  <c r="U1472" i="1"/>
  <c r="U1444" i="1"/>
  <c r="U1376" i="1"/>
  <c r="U1372" i="1"/>
  <c r="U1362" i="1"/>
  <c r="U1346" i="1"/>
  <c r="U1291" i="1"/>
  <c r="U1288" i="1"/>
  <c r="U1265" i="1"/>
  <c r="U1055" i="1"/>
  <c r="U1040" i="1"/>
  <c r="U916" i="1"/>
  <c r="U884" i="1"/>
  <c r="U833" i="1"/>
  <c r="U819" i="1"/>
  <c r="U815" i="1"/>
  <c r="U812" i="1"/>
  <c r="U802" i="1"/>
  <c r="U785" i="1"/>
  <c r="U774" i="1"/>
  <c r="U740" i="1"/>
  <c r="U652" i="1"/>
  <c r="U606" i="1"/>
  <c r="U528" i="1"/>
  <c r="U516" i="1"/>
  <c r="U479" i="1"/>
  <c r="U255" i="1"/>
  <c r="U190" i="1"/>
  <c r="U186" i="1"/>
  <c r="U178" i="1"/>
  <c r="U156" i="1"/>
  <c r="U110" i="1"/>
  <c r="U101" i="1"/>
  <c r="U98" i="1"/>
  <c r="U19" i="1"/>
  <c r="U1022" i="1"/>
  <c r="U3499" i="1"/>
  <c r="U2551" i="1"/>
  <c r="U2010" i="1"/>
  <c r="U4093" i="1"/>
  <c r="U3898" i="1"/>
  <c r="U3596" i="1"/>
  <c r="U3246" i="1"/>
  <c r="U1987" i="1"/>
  <c r="U1481" i="1"/>
  <c r="U826" i="1"/>
  <c r="U3992" i="1"/>
  <c r="U3530" i="1"/>
  <c r="U3500" i="1"/>
  <c r="U3487" i="1"/>
  <c r="U1342" i="1"/>
  <c r="U3969" i="1"/>
  <c r="U3419" i="1"/>
  <c r="U1674" i="1"/>
  <c r="U1294" i="1"/>
  <c r="U791" i="1"/>
  <c r="U3957" i="1"/>
  <c r="U3385" i="1"/>
  <c r="U3357" i="1"/>
  <c r="U3032" i="1"/>
  <c r="U2605" i="1"/>
  <c r="U1711" i="1"/>
  <c r="U1582" i="1"/>
  <c r="U1456" i="1"/>
  <c r="U3479" i="1"/>
  <c r="U3330" i="1"/>
  <c r="U3305" i="1"/>
  <c r="U3277" i="1"/>
  <c r="U3272" i="1"/>
  <c r="U3150" i="1"/>
  <c r="U2929" i="1"/>
  <c r="U2913" i="1"/>
  <c r="U2185" i="1"/>
  <c r="U1641" i="1"/>
  <c r="U832" i="1"/>
  <c r="U73" i="1"/>
  <c r="U2918" i="1"/>
  <c r="U1580" i="1"/>
  <c r="U3178" i="1"/>
  <c r="U1788" i="1"/>
  <c r="U722" i="1"/>
  <c r="U4011" i="1"/>
  <c r="U3611" i="1"/>
  <c r="U2309" i="1"/>
  <c r="U2752" i="1"/>
  <c r="U4109" i="1"/>
  <c r="U4096" i="1"/>
  <c r="U4090" i="1"/>
  <c r="U4077" i="1"/>
  <c r="U4066" i="1"/>
  <c r="U4030" i="1"/>
  <c r="U4015" i="1"/>
  <c r="U4009" i="1"/>
  <c r="U4005" i="1"/>
  <c r="U3996" i="1"/>
  <c r="U3987" i="1"/>
  <c r="U3980" i="1"/>
  <c r="U3967" i="1"/>
  <c r="U3966" i="1"/>
  <c r="U3960" i="1"/>
  <c r="U3947" i="1"/>
  <c r="U3918" i="1"/>
  <c r="U3890" i="1"/>
  <c r="U3889" i="1"/>
  <c r="U3869" i="1"/>
  <c r="U3868" i="1"/>
  <c r="U3863" i="1"/>
  <c r="U3841" i="1"/>
  <c r="U3839" i="1"/>
  <c r="U3819" i="1"/>
  <c r="U3814" i="1"/>
  <c r="U3811" i="1"/>
  <c r="U3787" i="1"/>
  <c r="U3784" i="1"/>
  <c r="U3779" i="1"/>
  <c r="U3777" i="1"/>
  <c r="U3772" i="1"/>
  <c r="U3769" i="1"/>
  <c r="U3742" i="1"/>
  <c r="U3729" i="1"/>
  <c r="U3715" i="1"/>
  <c r="U3699" i="1"/>
  <c r="U3698" i="1"/>
  <c r="U3681" i="1"/>
  <c r="U3680" i="1"/>
  <c r="U3659" i="1"/>
  <c r="U3655" i="1"/>
  <c r="U3629" i="1"/>
  <c r="U3620" i="1"/>
  <c r="U3603" i="1"/>
  <c r="U3594" i="1"/>
  <c r="U3572" i="1"/>
  <c r="U3568" i="1"/>
  <c r="U3540" i="1"/>
  <c r="U3537" i="1"/>
  <c r="U3522" i="1"/>
  <c r="U3521" i="1"/>
  <c r="U3501" i="1"/>
  <c r="U3489" i="1"/>
  <c r="U3480" i="1"/>
  <c r="U3476" i="1"/>
  <c r="U3474" i="1"/>
  <c r="U3467" i="1"/>
  <c r="U3459" i="1"/>
  <c r="U3447" i="1"/>
  <c r="U3434" i="1"/>
  <c r="U3433" i="1"/>
  <c r="U3432" i="1"/>
  <c r="U3430" i="1"/>
  <c r="U3409" i="1"/>
  <c r="U3405" i="1"/>
  <c r="U3388" i="1"/>
  <c r="U3387" i="1"/>
  <c r="U3381" i="1"/>
  <c r="U3375" i="1"/>
  <c r="U3359" i="1"/>
  <c r="U3349" i="1"/>
  <c r="U3320" i="1"/>
  <c r="U3315" i="1"/>
  <c r="U3292" i="1"/>
  <c r="U3282" i="1"/>
  <c r="U3270" i="1"/>
  <c r="U3259" i="1"/>
  <c r="U3227" i="1"/>
  <c r="U3218" i="1"/>
  <c r="U3203" i="1"/>
  <c r="U3174" i="1"/>
  <c r="U3172" i="1"/>
  <c r="U3163" i="1"/>
  <c r="U3101" i="1"/>
  <c r="U2974" i="1"/>
  <c r="U2948" i="1"/>
  <c r="U2919" i="1"/>
  <c r="U2892" i="1"/>
  <c r="U2861" i="1"/>
  <c r="U2849" i="1"/>
  <c r="U2840" i="1"/>
  <c r="U2829" i="1"/>
  <c r="U2828" i="1"/>
  <c r="U2794" i="1"/>
  <c r="U2793" i="1"/>
  <c r="U2790" i="1"/>
  <c r="U2760" i="1"/>
  <c r="U2755" i="1"/>
  <c r="U2632" i="1"/>
  <c r="U2625" i="1"/>
  <c r="U2557" i="1"/>
  <c r="U2547" i="1"/>
  <c r="U2536" i="1"/>
  <c r="U2487" i="1"/>
  <c r="U2482" i="1"/>
  <c r="U2475" i="1"/>
  <c r="U2470" i="1"/>
  <c r="U2466" i="1"/>
  <c r="U2465" i="1"/>
  <c r="U2373" i="1"/>
  <c r="U2354" i="1"/>
  <c r="U2294" i="1"/>
  <c r="U2280" i="1"/>
  <c r="U2220" i="1"/>
  <c r="U2209" i="1"/>
  <c r="U2205" i="1"/>
  <c r="U2202" i="1"/>
  <c r="U2183" i="1"/>
  <c r="U2168" i="1"/>
  <c r="U2151" i="1"/>
  <c r="U2145" i="1"/>
  <c r="U2131" i="1"/>
  <c r="U2121" i="1"/>
  <c r="U2113" i="1"/>
  <c r="U2112" i="1"/>
  <c r="U2109" i="1"/>
  <c r="U2107" i="1"/>
  <c r="U2103" i="1"/>
  <c r="U2068" i="1"/>
  <c r="U1995" i="1"/>
  <c r="U1993" i="1"/>
  <c r="U1988" i="1"/>
  <c r="U1933" i="1"/>
  <c r="U1924" i="1"/>
  <c r="U1891" i="1"/>
  <c r="U1883" i="1"/>
  <c r="U1858" i="1"/>
  <c r="U1844" i="1"/>
  <c r="U1843" i="1"/>
  <c r="U1828" i="1"/>
  <c r="U1827" i="1"/>
  <c r="U1744" i="1"/>
  <c r="U1718" i="1"/>
  <c r="U1707" i="1"/>
  <c r="U1706" i="1"/>
  <c r="U1681" i="1"/>
  <c r="U1673" i="1"/>
  <c r="U1671" i="1"/>
  <c r="U1653" i="1"/>
  <c r="U1652" i="1"/>
  <c r="U1648" i="1"/>
  <c r="U1637" i="1"/>
  <c r="U1636" i="1"/>
  <c r="U1629" i="1"/>
  <c r="U1612" i="1"/>
  <c r="U1605" i="1"/>
  <c r="U1587" i="1"/>
  <c r="U1501" i="1"/>
  <c r="U1497" i="1"/>
  <c r="U1486" i="1"/>
  <c r="U1415" i="1"/>
  <c r="U1380" i="1"/>
  <c r="U1359" i="1"/>
  <c r="U1303" i="1"/>
  <c r="U1300" i="1"/>
  <c r="U1287" i="1"/>
  <c r="U1286" i="1"/>
  <c r="U1263" i="1"/>
  <c r="U1248" i="1"/>
  <c r="U1247" i="1"/>
  <c r="U1246" i="1"/>
  <c r="U1229" i="1"/>
  <c r="U1216" i="1"/>
  <c r="U1190" i="1"/>
  <c r="U1128" i="1"/>
  <c r="U1094" i="1"/>
  <c r="U1049" i="1"/>
  <c r="U1032" i="1"/>
  <c r="U1025" i="1"/>
  <c r="U1024" i="1"/>
  <c r="U935" i="1"/>
  <c r="U933" i="1"/>
  <c r="U895" i="1"/>
  <c r="U886" i="1"/>
  <c r="U879" i="1"/>
  <c r="U865" i="1"/>
  <c r="U853" i="1"/>
  <c r="U840" i="1"/>
  <c r="U837" i="1"/>
  <c r="U822" i="1"/>
  <c r="U803" i="1"/>
  <c r="U756" i="1"/>
  <c r="U750" i="1"/>
  <c r="U687" i="1"/>
  <c r="U649" i="1"/>
  <c r="U647" i="1"/>
  <c r="U638" i="1"/>
  <c r="U619" i="1"/>
  <c r="U539" i="1"/>
  <c r="U537" i="1"/>
  <c r="U535" i="1"/>
  <c r="U477" i="1"/>
  <c r="U451" i="1"/>
  <c r="U409" i="1"/>
  <c r="U404" i="1"/>
  <c r="U69" i="1"/>
  <c r="U68" i="1"/>
  <c r="U65" i="1"/>
  <c r="U50" i="1"/>
  <c r="U46" i="1"/>
  <c r="U43" i="1"/>
  <c r="U42" i="1"/>
  <c r="U25" i="1"/>
  <c r="U22" i="1"/>
  <c r="U17" i="1"/>
  <c r="U2617" i="1"/>
  <c r="U3815" i="1"/>
  <c r="U3550" i="1"/>
  <c r="U3450" i="1"/>
  <c r="U2678" i="1"/>
  <c r="U1675" i="1"/>
  <c r="U1121" i="1"/>
  <c r="U881" i="1"/>
  <c r="U3745" i="1"/>
  <c r="U3558" i="1"/>
  <c r="U3154" i="1"/>
  <c r="U2260" i="1"/>
  <c r="U2108" i="1"/>
  <c r="U1385" i="1"/>
  <c r="U1223" i="1"/>
  <c r="U1071" i="1"/>
  <c r="U867" i="1"/>
  <c r="U762" i="1"/>
  <c r="U107" i="1"/>
  <c r="U74" i="1"/>
  <c r="U747" i="1"/>
  <c r="U4083" i="1"/>
  <c r="U3254" i="1"/>
  <c r="U1545" i="1"/>
  <c r="U2304" i="1"/>
  <c r="U1650" i="1"/>
  <c r="U805" i="1"/>
  <c r="U272" i="1"/>
  <c r="U1533" i="1"/>
  <c r="U3780" i="1"/>
  <c r="U3557" i="1"/>
  <c r="U2988" i="1"/>
  <c r="U1691" i="1"/>
  <c r="U1495" i="1"/>
  <c r="U3867" i="1"/>
  <c r="U378" i="1"/>
  <c r="U2726" i="1"/>
  <c r="U4114" i="1"/>
  <c r="U4095" i="1"/>
  <c r="U4040" i="1"/>
  <c r="U4032" i="1"/>
  <c r="U3982" i="1"/>
  <c r="U3929" i="1"/>
  <c r="U3922" i="1"/>
  <c r="U3916" i="1"/>
  <c r="U3902" i="1"/>
  <c r="U3900" i="1"/>
  <c r="U3899" i="1"/>
  <c r="U3861" i="1"/>
  <c r="U3853" i="1"/>
  <c r="U3825" i="1"/>
  <c r="U3782" i="1"/>
  <c r="U3776" i="1"/>
  <c r="U3756" i="1"/>
  <c r="U3749" i="1"/>
  <c r="U3701" i="1"/>
  <c r="U3625" i="1"/>
  <c r="U3618" i="1"/>
  <c r="U3617" i="1"/>
  <c r="U3616" i="1"/>
  <c r="U3613" i="1"/>
  <c r="U3599" i="1"/>
  <c r="U3563" i="1"/>
  <c r="U3552" i="1"/>
  <c r="U3546" i="1"/>
  <c r="U3518" i="1"/>
  <c r="U3507" i="1"/>
  <c r="U3505" i="1"/>
  <c r="U3486" i="1"/>
  <c r="U3443" i="1"/>
  <c r="U3440" i="1"/>
  <c r="U3367" i="1"/>
  <c r="U3339" i="1"/>
  <c r="U3322" i="1"/>
  <c r="U3314" i="1"/>
  <c r="U3313" i="1"/>
  <c r="U3289" i="1"/>
  <c r="U3280" i="1"/>
  <c r="U3266" i="1"/>
  <c r="U3265" i="1"/>
  <c r="U3249" i="1"/>
  <c r="U3224" i="1"/>
  <c r="U3185" i="1"/>
  <c r="U3179" i="1"/>
  <c r="U3170" i="1"/>
  <c r="U3166" i="1"/>
  <c r="U3103" i="1"/>
  <c r="U3027" i="1"/>
  <c r="U2942" i="1"/>
  <c r="U2936" i="1"/>
  <c r="U2935" i="1"/>
  <c r="U2922" i="1"/>
  <c r="U2909" i="1"/>
  <c r="U2875" i="1"/>
  <c r="U2869" i="1"/>
  <c r="U2866" i="1"/>
  <c r="U2842" i="1"/>
  <c r="U2834" i="1"/>
  <c r="U2831" i="1"/>
  <c r="U2812" i="1"/>
  <c r="U2811" i="1"/>
  <c r="U2788" i="1"/>
  <c r="U2781" i="1"/>
  <c r="U2744" i="1"/>
  <c r="U2649" i="1"/>
  <c r="U2628" i="1"/>
  <c r="U2542" i="1"/>
  <c r="U2477" i="1"/>
  <c r="U2468" i="1"/>
  <c r="U2449" i="1"/>
  <c r="U2379" i="1"/>
  <c r="U2317" i="1"/>
  <c r="U2293" i="1"/>
  <c r="U2276" i="1"/>
  <c r="U2275" i="1"/>
  <c r="U2271" i="1"/>
  <c r="U2262" i="1"/>
  <c r="U2259" i="1"/>
  <c r="U2248" i="1"/>
  <c r="U2235" i="1"/>
  <c r="U2233" i="1"/>
  <c r="U2213" i="1"/>
  <c r="U2179" i="1"/>
  <c r="U2167" i="1"/>
  <c r="U2165" i="1"/>
  <c r="U2097" i="1"/>
  <c r="U2091" i="1"/>
  <c r="U2031" i="1"/>
  <c r="U2000" i="1"/>
  <c r="U1974" i="1"/>
  <c r="U1937" i="1"/>
  <c r="U1902" i="1"/>
  <c r="U1895" i="1"/>
  <c r="U1890" i="1"/>
  <c r="U1865" i="1"/>
  <c r="U1849" i="1"/>
  <c r="U1823" i="1"/>
  <c r="U1776" i="1"/>
  <c r="U1692" i="1"/>
  <c r="U1668" i="1"/>
  <c r="U1666" i="1"/>
  <c r="U1643" i="1"/>
  <c r="U1603" i="1"/>
  <c r="U1574" i="1"/>
  <c r="U1562" i="1"/>
  <c r="U1559" i="1"/>
  <c r="U1404" i="1"/>
  <c r="U1403" i="1"/>
  <c r="U1394" i="1"/>
  <c r="U1357" i="1"/>
  <c r="U1349" i="1"/>
  <c r="U1335" i="1"/>
  <c r="U1304" i="1"/>
  <c r="U1297" i="1"/>
  <c r="U1261" i="1"/>
  <c r="U1250" i="1"/>
  <c r="U1241" i="1"/>
  <c r="U1238" i="1"/>
  <c r="U1214" i="1"/>
  <c r="U1185" i="1"/>
  <c r="U1152" i="1"/>
  <c r="U1113" i="1"/>
  <c r="U1056" i="1"/>
  <c r="U1052" i="1"/>
  <c r="U964" i="1"/>
  <c r="U910" i="1"/>
  <c r="U900" i="1"/>
  <c r="U844" i="1"/>
  <c r="U839" i="1"/>
  <c r="U794" i="1"/>
  <c r="U770" i="1"/>
  <c r="U760" i="1"/>
  <c r="U757" i="1"/>
  <c r="U735" i="1"/>
  <c r="U728" i="1"/>
  <c r="U683" i="1"/>
  <c r="U651" i="1"/>
  <c r="U600" i="1"/>
  <c r="U574" i="1"/>
  <c r="U571" i="1"/>
  <c r="U551" i="1"/>
  <c r="U450" i="1"/>
  <c r="U436" i="1"/>
  <c r="U414" i="1"/>
  <c r="U264" i="1"/>
  <c r="U205" i="1"/>
  <c r="U199" i="1"/>
  <c r="U196" i="1"/>
  <c r="U171" i="1"/>
  <c r="U89" i="1"/>
  <c r="U40" i="1"/>
  <c r="U1930" i="1"/>
  <c r="U2060" i="1"/>
  <c r="U3597" i="1"/>
  <c r="U3232" i="1"/>
  <c r="U1527" i="1"/>
  <c r="U36" i="1"/>
  <c r="U1201" i="1"/>
  <c r="U3267" i="1"/>
  <c r="U2835" i="1"/>
  <c r="U2324" i="1"/>
  <c r="U1193" i="1"/>
  <c r="U979" i="1"/>
  <c r="U1441" i="1"/>
  <c r="U4076" i="1"/>
  <c r="U3532" i="1"/>
  <c r="U3421" i="1"/>
  <c r="U3144" i="1"/>
  <c r="U1231" i="1"/>
  <c r="U941" i="1"/>
  <c r="U795" i="1"/>
  <c r="U3515" i="1"/>
  <c r="U3471" i="1"/>
  <c r="U3240" i="1"/>
  <c r="U2815" i="1"/>
  <c r="U2238" i="1"/>
  <c r="U1606" i="1"/>
  <c r="U1502" i="1"/>
  <c r="U1392" i="1"/>
  <c r="U408" i="1"/>
  <c r="U164" i="1"/>
  <c r="U407" i="1"/>
  <c r="U3971" i="1"/>
  <c r="U3707" i="1"/>
  <c r="U1724" i="1"/>
  <c r="U3939" i="1"/>
  <c r="U2867" i="1"/>
  <c r="U3403" i="1"/>
  <c r="U1492" i="1"/>
  <c r="U909" i="1"/>
  <c r="U748" i="1"/>
  <c r="U159" i="1"/>
  <c r="U4113" i="1"/>
  <c r="U4110" i="1"/>
  <c r="U4106" i="1"/>
  <c r="U4086" i="1"/>
  <c r="U4082" i="1"/>
  <c r="U4081" i="1"/>
  <c r="U4054" i="1"/>
  <c r="U4029" i="1"/>
  <c r="U4007" i="1"/>
  <c r="U3999" i="1"/>
  <c r="U3998" i="1"/>
  <c r="U3991" i="1"/>
  <c r="U3962" i="1"/>
  <c r="U3949" i="1"/>
  <c r="U3937" i="1"/>
  <c r="U3923" i="1"/>
  <c r="U3904" i="1"/>
  <c r="U3903" i="1"/>
  <c r="U3836" i="1"/>
  <c r="U3829" i="1"/>
  <c r="U3804" i="1"/>
  <c r="U3704" i="1"/>
  <c r="U3691" i="1"/>
  <c r="U3690" i="1"/>
  <c r="U3684" i="1"/>
  <c r="U3682" i="1"/>
  <c r="U3674" i="1"/>
  <c r="U3669" i="1"/>
  <c r="U3663" i="1"/>
  <c r="U3661" i="1"/>
  <c r="U3643" i="1"/>
  <c r="U3639" i="1"/>
  <c r="U3632" i="1"/>
  <c r="U3627" i="1"/>
  <c r="U3626" i="1"/>
  <c r="U3623" i="1"/>
  <c r="U3608" i="1"/>
  <c r="U3606" i="1"/>
  <c r="U3595" i="1"/>
  <c r="U3586" i="1"/>
  <c r="U3585" i="1"/>
  <c r="U3575" i="1"/>
  <c r="U3517" i="1"/>
  <c r="U3511" i="1"/>
  <c r="U3508" i="1"/>
  <c r="U3498" i="1"/>
  <c r="U3490" i="1"/>
  <c r="U3488" i="1"/>
  <c r="U3484" i="1"/>
  <c r="U3469" i="1"/>
  <c r="U3458" i="1"/>
  <c r="U3439" i="1"/>
  <c r="U3424" i="1"/>
  <c r="U3416" i="1"/>
  <c r="U3414" i="1"/>
  <c r="U3412" i="1"/>
  <c r="U3389" i="1"/>
  <c r="U3382" i="1"/>
  <c r="U3377" i="1"/>
  <c r="U3366" i="1"/>
  <c r="U3356" i="1"/>
  <c r="U3342" i="1"/>
  <c r="U3303" i="1"/>
  <c r="U3302" i="1"/>
  <c r="U3301" i="1"/>
  <c r="U3286" i="1"/>
  <c r="U3242" i="1"/>
  <c r="U3212" i="1"/>
  <c r="U3176" i="1"/>
  <c r="U3169" i="1"/>
  <c r="U3155" i="1"/>
  <c r="U3065" i="1"/>
  <c r="U3042" i="1"/>
  <c r="U3035" i="1"/>
  <c r="U3010" i="1"/>
  <c r="U3005" i="1"/>
  <c r="U2994" i="1"/>
  <c r="U2982" i="1"/>
  <c r="U2979" i="1"/>
  <c r="U2945" i="1"/>
  <c r="U2928" i="1"/>
  <c r="U2898" i="1"/>
  <c r="U2891" i="1"/>
  <c r="U2889" i="1"/>
  <c r="U2880" i="1"/>
  <c r="U2874" i="1"/>
  <c r="U2858" i="1"/>
  <c r="U2833" i="1"/>
  <c r="U2832" i="1"/>
  <c r="U2827" i="1"/>
  <c r="U2818" i="1"/>
  <c r="U2808" i="1"/>
  <c r="U2804" i="1"/>
  <c r="U2792" i="1"/>
  <c r="U2791" i="1"/>
  <c r="U2779" i="1"/>
  <c r="U2748" i="1"/>
  <c r="U2642" i="1"/>
  <c r="U2600" i="1"/>
  <c r="U2592" i="1"/>
  <c r="U2588" i="1"/>
  <c r="U2562" i="1"/>
  <c r="U2556" i="1"/>
  <c r="U2554" i="1"/>
  <c r="U2490" i="1"/>
  <c r="U2464" i="1"/>
  <c r="U2455" i="1"/>
  <c r="U2446" i="1"/>
  <c r="U2432" i="1"/>
  <c r="U2421" i="1"/>
  <c r="U2415" i="1"/>
  <c r="U2384" i="1"/>
  <c r="U2378" i="1"/>
  <c r="U2347" i="1"/>
  <c r="U2321" i="1"/>
  <c r="U2314" i="1"/>
  <c r="U2287" i="1"/>
  <c r="U2285" i="1"/>
  <c r="U2184" i="1"/>
  <c r="U2101" i="1"/>
  <c r="U2099" i="1"/>
  <c r="U2090" i="1"/>
  <c r="U2086" i="1"/>
  <c r="U2042" i="1"/>
  <c r="U2030" i="1"/>
  <c r="U1992" i="1"/>
  <c r="U1926" i="1"/>
  <c r="U1905" i="1"/>
  <c r="U1889" i="1"/>
  <c r="U1861" i="1"/>
  <c r="U1859" i="1"/>
  <c r="U1850" i="1"/>
  <c r="U1826" i="1"/>
  <c r="U1817" i="1"/>
  <c r="U1795" i="1"/>
  <c r="U1793" i="1"/>
  <c r="U1742" i="1"/>
  <c r="U1738" i="1"/>
  <c r="U1732" i="1"/>
  <c r="U1729" i="1"/>
  <c r="U1715" i="1"/>
  <c r="U1695" i="1"/>
  <c r="U1678" i="1"/>
  <c r="U1547" i="1"/>
  <c r="U1530" i="1"/>
  <c r="U1526" i="1"/>
  <c r="U1500" i="1"/>
  <c r="U1476" i="1"/>
  <c r="U1439" i="1"/>
  <c r="U1420" i="1"/>
  <c r="U1413" i="1"/>
  <c r="U1409" i="1"/>
  <c r="U1360" i="1"/>
  <c r="U1302" i="1"/>
  <c r="U1293" i="1"/>
  <c r="U1278" i="1"/>
  <c r="U1257" i="1"/>
  <c r="U1227" i="1"/>
  <c r="U1135" i="1"/>
  <c r="U1127" i="1"/>
  <c r="U1067" i="1"/>
  <c r="U1048" i="1"/>
  <c r="U1023" i="1"/>
  <c r="U945" i="1"/>
  <c r="U926" i="1"/>
  <c r="U899" i="1"/>
  <c r="U892" i="1"/>
  <c r="U876" i="1"/>
  <c r="U846" i="1"/>
  <c r="U845" i="1"/>
  <c r="U824" i="1"/>
  <c r="U807" i="1"/>
  <c r="U799" i="1"/>
  <c r="U779" i="1"/>
  <c r="U753" i="1"/>
  <c r="U742" i="1"/>
  <c r="U661" i="1"/>
  <c r="U654" i="1"/>
  <c r="U582" i="1"/>
  <c r="U524" i="1"/>
  <c r="U435" i="1"/>
  <c r="U433" i="1"/>
  <c r="U426" i="1"/>
  <c r="U380" i="1"/>
  <c r="U339" i="1"/>
  <c r="U305" i="1"/>
  <c r="U274" i="1"/>
  <c r="U231" i="1"/>
  <c r="U144" i="1"/>
  <c r="U138" i="1"/>
  <c r="U137" i="1"/>
  <c r="U123" i="1"/>
  <c r="U116" i="1"/>
  <c r="U93" i="1"/>
  <c r="U64" i="1"/>
  <c r="U55" i="1"/>
  <c r="U31" i="1"/>
  <c r="U12" i="1"/>
  <c r="U3225" i="1"/>
  <c r="U2934" i="1"/>
  <c r="U878" i="1"/>
  <c r="U3562" i="1"/>
  <c r="U3188" i="1"/>
  <c r="U2973" i="1"/>
  <c r="U2478" i="1"/>
  <c r="U1996" i="1"/>
  <c r="U1931" i="1"/>
  <c r="U1124" i="1"/>
  <c r="U100" i="1"/>
  <c r="U2764" i="1"/>
  <c r="U2408" i="1"/>
  <c r="U1598" i="1"/>
  <c r="U121" i="1"/>
  <c r="U3940" i="1"/>
  <c r="U1719" i="1"/>
  <c r="U2753" i="1"/>
  <c r="U3722" i="1"/>
  <c r="U3640" i="1"/>
  <c r="U3528" i="1"/>
  <c r="U3324" i="1"/>
  <c r="U3263" i="1"/>
  <c r="U2264" i="1"/>
  <c r="U1262" i="1"/>
  <c r="U918" i="1"/>
  <c r="U538" i="1"/>
  <c r="U476" i="1"/>
  <c r="U422" i="1"/>
  <c r="U1581" i="1"/>
  <c r="U3485" i="1"/>
  <c r="U3343" i="1"/>
  <c r="U1884" i="1"/>
  <c r="U3587" i="1"/>
  <c r="U3017" i="1"/>
  <c r="U2703" i="1"/>
  <c r="U1669" i="1"/>
  <c r="U1358" i="1"/>
  <c r="U306" i="1"/>
  <c r="U532" i="1"/>
  <c r="U183" i="1"/>
  <c r="U4070" i="1"/>
  <c r="U4098" i="1"/>
  <c r="U4087" i="1"/>
  <c r="U4085" i="1"/>
  <c r="U4075" i="1"/>
  <c r="U4059" i="1"/>
  <c r="U4021" i="1"/>
  <c r="U3919" i="1"/>
  <c r="U3823" i="1"/>
  <c r="U3759" i="1"/>
  <c r="U3717" i="1"/>
  <c r="U3696" i="1"/>
  <c r="U3685" i="1"/>
  <c r="U3673" i="1"/>
  <c r="U3637" i="1"/>
  <c r="U3468" i="1"/>
  <c r="U3384" i="1"/>
  <c r="U3376" i="1"/>
  <c r="U3352" i="1"/>
  <c r="U3335" i="1"/>
  <c r="U3310" i="1"/>
  <c r="U3197" i="1"/>
  <c r="U3153" i="1"/>
  <c r="U3152" i="1"/>
  <c r="U3053" i="1"/>
  <c r="U2970" i="1"/>
  <c r="U2937" i="1"/>
  <c r="U2907" i="1"/>
  <c r="U2841" i="1"/>
  <c r="U2694" i="1"/>
  <c r="U2667" i="1"/>
  <c r="U2548" i="1"/>
  <c r="U2543" i="1"/>
  <c r="U2491" i="1"/>
  <c r="U2486" i="1"/>
  <c r="U2427" i="1"/>
  <c r="U2308" i="1"/>
  <c r="U2251" i="1"/>
  <c r="U2222" i="1"/>
  <c r="U2096" i="1"/>
  <c r="U2083" i="1"/>
  <c r="U1872" i="1"/>
  <c r="U1811" i="1"/>
  <c r="U1804" i="1"/>
  <c r="U1685" i="1"/>
  <c r="U1667" i="1"/>
  <c r="U1553" i="1"/>
  <c r="U1529" i="1"/>
  <c r="U1514" i="1"/>
  <c r="U1397" i="1"/>
  <c r="U1386" i="1"/>
  <c r="U1305" i="1"/>
  <c r="U1301" i="1"/>
  <c r="U1292" i="1"/>
  <c r="U1267" i="1"/>
  <c r="U1254" i="1"/>
  <c r="U1249" i="1"/>
  <c r="U1200" i="1"/>
  <c r="U1057" i="1"/>
  <c r="U939" i="1"/>
  <c r="U937" i="1"/>
  <c r="U914" i="1"/>
  <c r="U875" i="1"/>
  <c r="U868" i="1"/>
  <c r="U854" i="1"/>
  <c r="U800" i="1"/>
  <c r="U764" i="1"/>
  <c r="U729" i="1"/>
  <c r="U526" i="1"/>
  <c r="U356" i="1"/>
  <c r="U343" i="1"/>
  <c r="U253" i="1"/>
  <c r="U246" i="1"/>
  <c r="U198" i="1"/>
  <c r="U118" i="1"/>
  <c r="U113" i="1"/>
  <c r="U103" i="1"/>
  <c r="U90" i="1"/>
  <c r="U77" i="1"/>
  <c r="U15" i="1"/>
  <c r="U10" i="1"/>
  <c r="U3791" i="1"/>
  <c r="U2161" i="1"/>
  <c r="U738" i="1"/>
  <c r="U2553" i="1"/>
  <c r="U1378" i="1"/>
  <c r="U4060" i="1"/>
  <c r="U3428" i="1"/>
  <c r="U3193" i="1"/>
  <c r="U3051" i="1"/>
  <c r="U1505" i="1"/>
  <c r="U883" i="1"/>
  <c r="U775" i="1"/>
  <c r="U882" i="1"/>
  <c r="U3494" i="1"/>
  <c r="U1651" i="1"/>
  <c r="U556" i="1"/>
  <c r="U3336" i="1"/>
  <c r="U3878" i="1"/>
  <c r="U920" i="1"/>
  <c r="U2713" i="1"/>
  <c r="U2257" i="1"/>
  <c r="U7" i="1"/>
  <c r="U4067" i="1"/>
  <c r="U4028" i="1"/>
  <c r="U3952" i="1"/>
  <c r="U3770" i="1"/>
  <c r="U3761" i="1"/>
  <c r="U3741" i="1"/>
  <c r="U3719" i="1"/>
  <c r="U3697" i="1"/>
  <c r="U3675" i="1"/>
  <c r="U3628" i="1"/>
  <c r="U3604" i="1"/>
  <c r="U3591" i="1"/>
  <c r="U3525" i="1"/>
  <c r="U3519" i="1"/>
  <c r="U3504" i="1"/>
  <c r="U3420" i="1"/>
  <c r="U3418" i="1"/>
  <c r="U3400" i="1"/>
  <c r="U3383" i="1"/>
  <c r="U3361" i="1"/>
  <c r="U3317" i="1"/>
  <c r="U3307" i="1"/>
  <c r="U3275" i="1"/>
  <c r="U3236" i="1"/>
  <c r="U3223" i="1"/>
  <c r="U3214" i="1"/>
  <c r="U3192" i="1"/>
  <c r="U3164" i="1"/>
  <c r="U3159" i="1"/>
  <c r="U3106" i="1"/>
  <c r="U3095" i="1"/>
  <c r="U3047" i="1"/>
  <c r="U3014" i="1"/>
  <c r="U2983" i="1"/>
  <c r="U2940" i="1"/>
  <c r="U2862" i="1"/>
  <c r="U2776" i="1"/>
  <c r="U2769" i="1"/>
  <c r="U2767" i="1"/>
  <c r="U2766" i="1"/>
  <c r="U2534" i="1"/>
  <c r="U2530" i="1"/>
  <c r="U2529" i="1"/>
  <c r="U2528" i="1"/>
  <c r="U2501" i="1"/>
  <c r="U2499" i="1"/>
  <c r="U2483" i="1"/>
  <c r="U2400" i="1"/>
  <c r="U2336" i="1"/>
  <c r="U2247" i="1"/>
  <c r="U2240" i="1"/>
  <c r="U2212" i="1"/>
  <c r="U2204" i="1"/>
  <c r="U2176" i="1"/>
  <c r="U2173" i="1"/>
  <c r="U2111" i="1"/>
  <c r="U2088" i="1"/>
  <c r="U2065" i="1"/>
  <c r="U2026" i="1"/>
  <c r="U1978" i="1"/>
  <c r="U1801" i="1"/>
  <c r="U1739" i="1"/>
  <c r="U1734" i="1"/>
  <c r="U1722" i="1"/>
  <c r="U1721" i="1"/>
  <c r="U1690" i="1"/>
  <c r="U1634" i="1"/>
  <c r="U1632" i="1"/>
  <c r="U1630" i="1"/>
  <c r="U1567" i="1"/>
  <c r="U1564" i="1"/>
  <c r="U1537" i="1"/>
  <c r="U1494" i="1"/>
  <c r="U1464" i="1"/>
  <c r="U1411" i="1"/>
  <c r="U1405" i="1"/>
  <c r="U1389" i="1"/>
  <c r="U1377" i="1"/>
  <c r="U1290" i="1"/>
  <c r="U1275" i="1"/>
  <c r="U1224" i="1"/>
  <c r="U1144" i="1"/>
  <c r="U1102" i="1"/>
  <c r="U1063" i="1"/>
  <c r="U1008" i="1"/>
  <c r="U998" i="1"/>
  <c r="U950" i="1"/>
  <c r="U861" i="1"/>
  <c r="U852" i="1"/>
  <c r="U851" i="1"/>
  <c r="U817" i="1"/>
  <c r="U811" i="1"/>
  <c r="U809" i="1"/>
  <c r="U771" i="1"/>
  <c r="U768" i="1"/>
  <c r="U731" i="1"/>
  <c r="U533" i="1"/>
  <c r="U382" i="1"/>
  <c r="U329" i="1"/>
  <c r="U278" i="1"/>
  <c r="U276" i="1"/>
  <c r="U234" i="1"/>
  <c r="U126" i="1"/>
  <c r="U84" i="1"/>
  <c r="U32" i="1"/>
  <c r="U3086" i="1"/>
  <c r="U3133" i="1"/>
  <c r="U3105" i="1"/>
  <c r="U1138" i="1"/>
  <c r="U3181" i="1"/>
  <c r="U3020" i="1"/>
  <c r="U2394" i="1"/>
  <c r="U2175" i="1"/>
  <c r="U1773" i="1"/>
  <c r="U765" i="1"/>
  <c r="U3726" i="1"/>
  <c r="U3186" i="1"/>
  <c r="U1554" i="1"/>
  <c r="U1054" i="1"/>
  <c r="U1417" i="1"/>
  <c r="U1400" i="1"/>
  <c r="U217" i="1"/>
  <c r="U752" i="1"/>
  <c r="U499" i="1"/>
  <c r="U4101" i="1"/>
  <c r="U3783" i="1"/>
  <c r="U3758" i="1"/>
  <c r="U3725" i="1"/>
  <c r="U3676" i="1"/>
  <c r="U3346" i="1"/>
  <c r="U3295" i="1"/>
  <c r="U3278" i="1"/>
  <c r="U3219" i="1"/>
  <c r="U3162" i="1"/>
  <c r="U3023" i="1"/>
  <c r="U2853" i="1"/>
  <c r="U2810" i="1"/>
  <c r="U2533" i="1"/>
  <c r="U2289" i="1"/>
  <c r="U2164" i="1"/>
  <c r="U1736" i="1"/>
  <c r="U1654" i="1"/>
  <c r="U1638" i="1"/>
  <c r="U1419" i="1"/>
  <c r="U1120" i="1"/>
  <c r="U1038" i="1"/>
  <c r="U863" i="1"/>
  <c r="U810" i="1"/>
  <c r="U543" i="1"/>
  <c r="U292" i="1"/>
  <c r="U147" i="1"/>
  <c r="U119" i="1"/>
  <c r="U62" i="1"/>
  <c r="U1887" i="1"/>
  <c r="U2278" i="1"/>
  <c r="U2197" i="1"/>
  <c r="U1314" i="1"/>
  <c r="U1037" i="1"/>
  <c r="U396" i="1"/>
  <c r="U2754" i="1"/>
  <c r="U1779" i="1"/>
  <c r="U1202" i="1"/>
  <c r="U3475" i="1"/>
  <c r="U2047" i="1"/>
  <c r="U1348" i="1"/>
  <c r="U1446" i="1"/>
  <c r="U3287" i="1"/>
  <c r="U4108" i="1"/>
  <c r="U4091" i="1"/>
  <c r="U4069" i="1"/>
  <c r="U4057" i="1"/>
  <c r="U4049" i="1"/>
  <c r="U4047" i="1"/>
  <c r="U4043" i="1"/>
  <c r="U4033" i="1"/>
  <c r="U4027" i="1"/>
  <c r="U3988" i="1"/>
  <c r="U3975" i="1"/>
  <c r="U3970" i="1"/>
  <c r="U3963" i="1"/>
  <c r="U3946" i="1"/>
  <c r="U3945" i="1"/>
  <c r="U3942" i="1"/>
  <c r="U3941" i="1"/>
  <c r="U3936" i="1"/>
  <c r="U3930" i="1"/>
  <c r="U3928" i="1"/>
  <c r="U3921" i="1"/>
  <c r="U3870" i="1"/>
  <c r="U3866" i="1"/>
  <c r="U3859" i="1"/>
  <c r="U3858" i="1"/>
  <c r="U3845" i="1"/>
  <c r="U3844" i="1"/>
  <c r="U3830" i="1"/>
  <c r="U3827" i="1"/>
  <c r="U3824" i="1"/>
  <c r="U3803" i="1"/>
  <c r="U3796" i="1"/>
  <c r="U3775" i="1"/>
  <c r="U3774" i="1"/>
  <c r="U3765" i="1"/>
  <c r="U3762" i="1"/>
  <c r="U3755" i="1"/>
  <c r="U3750" i="1"/>
  <c r="U3744" i="1"/>
  <c r="U3731" i="1"/>
  <c r="U3723" i="1"/>
  <c r="U3700" i="1"/>
  <c r="U3689" i="1"/>
  <c r="U3687" i="1"/>
  <c r="U3658" i="1"/>
  <c r="U3657" i="1"/>
  <c r="U3646" i="1"/>
  <c r="U3635" i="1"/>
  <c r="U3614" i="1"/>
  <c r="U3592" i="1"/>
  <c r="U3571" i="1"/>
  <c r="U3556" i="1"/>
  <c r="U3536" i="1"/>
  <c r="U3497" i="1"/>
  <c r="U3491" i="1"/>
  <c r="U3466" i="1"/>
  <c r="U3442" i="1"/>
  <c r="U3438" i="1"/>
  <c r="U3371" i="1"/>
  <c r="U3363" i="1"/>
  <c r="U3354" i="1"/>
  <c r="U3353" i="1"/>
  <c r="U3337" i="1"/>
  <c r="U3333" i="1"/>
  <c r="U3283" i="1"/>
  <c r="U3279" i="1"/>
  <c r="U3262" i="1"/>
  <c r="U3235" i="1"/>
  <c r="U3210" i="1"/>
  <c r="U3208" i="1"/>
  <c r="U3204" i="1"/>
  <c r="U3201" i="1"/>
  <c r="U3195" i="1"/>
  <c r="U3177" i="1"/>
  <c r="U3160" i="1"/>
  <c r="U3157" i="1"/>
  <c r="U3093" i="1"/>
  <c r="U3050" i="1"/>
  <c r="U3030" i="1"/>
  <c r="U3026" i="1"/>
  <c r="U2984" i="1"/>
  <c r="U2981" i="1"/>
  <c r="U2976" i="1"/>
  <c r="U2975" i="1"/>
  <c r="U2969" i="1"/>
  <c r="U2966" i="1"/>
  <c r="U2963" i="1"/>
  <c r="U2920" i="1"/>
  <c r="U2905" i="1"/>
  <c r="U2895" i="1"/>
  <c r="U2876" i="1"/>
  <c r="U2872" i="1"/>
  <c r="U2868" i="1"/>
  <c r="U2854" i="1"/>
  <c r="U2821" i="1"/>
  <c r="U2814" i="1"/>
  <c r="U2809" i="1"/>
  <c r="U2801" i="1"/>
  <c r="U2800" i="1"/>
  <c r="U2787" i="1"/>
  <c r="U2777" i="1"/>
  <c r="U2768" i="1"/>
  <c r="U2763" i="1"/>
  <c r="U2762" i="1"/>
  <c r="U2750" i="1"/>
  <c r="U2740" i="1"/>
  <c r="U2724" i="1"/>
  <c r="U2695" i="1"/>
  <c r="U2663" i="1"/>
  <c r="U2635" i="1"/>
  <c r="U2631" i="1"/>
  <c r="U2583" i="1"/>
  <c r="U2546" i="1"/>
  <c r="U2524" i="1"/>
  <c r="U2520" i="1"/>
  <c r="U2517" i="1"/>
  <c r="U2508" i="1"/>
  <c r="U2476" i="1"/>
  <c r="U2460" i="1"/>
  <c r="U2448" i="1"/>
  <c r="U2447" i="1"/>
  <c r="U2442" i="1"/>
  <c r="U2407" i="1"/>
  <c r="U2398" i="1"/>
  <c r="U2396" i="1"/>
  <c r="U2362" i="1"/>
  <c r="U2343" i="1"/>
  <c r="U2322" i="1"/>
  <c r="U2320" i="1"/>
  <c r="U2315" i="1"/>
  <c r="U2303" i="1"/>
  <c r="U2296" i="1"/>
  <c r="U2246" i="1"/>
  <c r="U2242" i="1"/>
  <c r="U2234" i="1"/>
  <c r="U2187" i="1"/>
  <c r="U2182" i="1"/>
  <c r="U2178" i="1"/>
  <c r="U2157" i="1"/>
  <c r="U2148" i="1"/>
  <c r="U2137" i="1"/>
  <c r="U2116" i="1"/>
  <c r="U2063" i="1"/>
  <c r="U2055" i="1"/>
  <c r="U2023" i="1"/>
  <c r="U2014" i="1"/>
  <c r="U2002" i="1"/>
  <c r="U1991" i="1"/>
  <c r="U1972" i="1"/>
  <c r="U1967" i="1"/>
  <c r="U1936" i="1"/>
  <c r="U1914" i="1"/>
  <c r="U1882" i="1"/>
  <c r="U1881" i="1"/>
  <c r="U1838" i="1"/>
  <c r="U1809" i="1"/>
  <c r="U1786" i="1"/>
  <c r="U1778" i="1"/>
  <c r="U1770" i="1"/>
  <c r="U1769" i="1"/>
  <c r="U1762" i="1"/>
  <c r="U1761" i="1"/>
  <c r="U1759" i="1"/>
  <c r="U1752" i="1"/>
  <c r="U1740" i="1"/>
  <c r="U1723" i="1"/>
  <c r="U1717" i="1"/>
  <c r="U1714" i="1"/>
  <c r="U1712" i="1"/>
  <c r="U1709" i="1"/>
  <c r="U1705" i="1"/>
  <c r="U1694" i="1"/>
  <c r="U1688" i="1"/>
  <c r="U1676" i="1"/>
  <c r="U1655" i="1"/>
  <c r="U1649" i="1"/>
  <c r="U1647" i="1"/>
  <c r="U1645" i="1"/>
  <c r="U1623" i="1"/>
  <c r="U1616" i="1"/>
  <c r="U1602" i="1"/>
  <c r="U1578" i="1"/>
  <c r="U1534" i="1"/>
  <c r="U1496" i="1"/>
  <c r="U1491" i="1"/>
  <c r="U1484" i="1"/>
  <c r="U1483" i="1"/>
  <c r="U1466" i="1"/>
  <c r="U1460" i="1"/>
  <c r="U1458" i="1"/>
  <c r="U1432" i="1"/>
  <c r="U1429" i="1"/>
  <c r="U1390" i="1"/>
  <c r="U1383" i="1"/>
  <c r="U1370" i="1"/>
  <c r="U1369" i="1"/>
  <c r="U1352" i="1"/>
  <c r="U1351" i="1"/>
  <c r="U1274" i="1"/>
  <c r="U1251" i="1"/>
  <c r="U1243" i="1"/>
  <c r="U1234" i="1"/>
  <c r="U1233" i="1"/>
  <c r="U1230" i="1"/>
  <c r="U1217" i="1"/>
  <c r="U1156" i="1"/>
  <c r="U1142" i="1"/>
  <c r="U1132" i="1"/>
  <c r="U1125" i="1"/>
  <c r="U1101" i="1"/>
  <c r="U1062" i="1"/>
  <c r="U1036" i="1"/>
  <c r="U1014" i="1"/>
  <c r="U1003" i="1"/>
  <c r="U999" i="1"/>
  <c r="U993" i="1"/>
  <c r="U990" i="1"/>
  <c r="U972" i="1"/>
  <c r="U952" i="1"/>
  <c r="U936" i="1"/>
  <c r="U919" i="1"/>
  <c r="U905" i="1"/>
  <c r="U902" i="1"/>
  <c r="U885" i="1"/>
  <c r="U880" i="1"/>
  <c r="U877" i="1"/>
  <c r="U869" i="1"/>
  <c r="U847" i="1"/>
  <c r="U843" i="1"/>
  <c r="U841" i="1"/>
  <c r="U838" i="1"/>
  <c r="U801" i="1"/>
  <c r="U788" i="1"/>
  <c r="U769" i="1"/>
  <c r="U766" i="1"/>
  <c r="U763" i="1"/>
  <c r="U761" i="1"/>
  <c r="U754" i="1"/>
  <c r="U746" i="1"/>
  <c r="U739" i="1"/>
  <c r="U733" i="1"/>
  <c r="U725" i="1"/>
  <c r="U699" i="1"/>
  <c r="U658" i="1"/>
  <c r="U636" i="1"/>
  <c r="U630" i="1"/>
  <c r="U626" i="1"/>
  <c r="U618" i="1"/>
  <c r="U608" i="1"/>
  <c r="U607" i="1"/>
  <c r="U602" i="1"/>
  <c r="U592" i="1"/>
  <c r="U579" i="1"/>
  <c r="U568" i="1"/>
  <c r="U552" i="1"/>
  <c r="U540" i="1"/>
  <c r="U525" i="1"/>
  <c r="U523" i="1"/>
  <c r="U522" i="1"/>
  <c r="U518" i="1"/>
  <c r="U513" i="1"/>
  <c r="U511" i="1"/>
  <c r="U472" i="1"/>
  <c r="U442" i="1"/>
  <c r="U431" i="1"/>
  <c r="U405" i="1"/>
  <c r="U390" i="1"/>
  <c r="U321" i="1"/>
  <c r="U320" i="1"/>
  <c r="U296" i="1"/>
  <c r="U293" i="1"/>
  <c r="U275" i="1"/>
  <c r="U270" i="1"/>
  <c r="U267" i="1"/>
  <c r="U266" i="1"/>
  <c r="U254" i="1"/>
  <c r="U249" i="1"/>
  <c r="U248" i="1"/>
  <c r="U247" i="1"/>
  <c r="U220" i="1"/>
  <c r="U213" i="1"/>
  <c r="U193" i="1"/>
  <c r="U189" i="1"/>
  <c r="U188" i="1"/>
  <c r="U168" i="1"/>
  <c r="U162" i="1"/>
  <c r="U160" i="1"/>
  <c r="U136" i="1"/>
  <c r="U120" i="1"/>
  <c r="U115" i="1"/>
  <c r="U114" i="1"/>
  <c r="U108" i="1"/>
  <c r="U102" i="1"/>
  <c r="U94" i="1"/>
  <c r="U63" i="1"/>
  <c r="U49" i="1"/>
  <c r="U47" i="1"/>
  <c r="U13" i="1"/>
  <c r="U1703" i="1"/>
  <c r="U1701" i="1"/>
  <c r="U1165" i="1"/>
  <c r="U1934" i="1"/>
  <c r="U35" i="1"/>
  <c r="U1034" i="1"/>
  <c r="U325" i="1"/>
  <c r="U2190" i="1"/>
  <c r="U3958" i="1"/>
  <c r="U3943" i="1"/>
  <c r="U3875" i="1"/>
  <c r="U3733" i="1"/>
  <c r="U3555" i="1"/>
  <c r="U3544" i="1"/>
  <c r="U3350" i="1"/>
  <c r="U3299" i="1"/>
  <c r="U3251" i="1"/>
  <c r="U3209" i="1"/>
  <c r="U3158" i="1"/>
  <c r="U2902" i="1"/>
  <c r="U2894" i="1"/>
  <c r="U2883" i="1"/>
  <c r="U2780" i="1"/>
  <c r="U2714" i="1"/>
  <c r="U2549" i="1"/>
  <c r="U2374" i="1"/>
  <c r="U2344" i="1"/>
  <c r="U2166" i="1"/>
  <c r="U1989" i="1"/>
  <c r="U1790" i="1"/>
  <c r="U1783" i="1"/>
  <c r="U1774" i="1"/>
  <c r="U1758" i="1"/>
  <c r="U1746" i="1"/>
  <c r="U1727" i="1"/>
  <c r="U1708" i="1"/>
  <c r="U1259" i="1"/>
  <c r="U922" i="1"/>
  <c r="U836" i="1"/>
  <c r="U828" i="1"/>
  <c r="U806" i="1"/>
  <c r="U283" i="1"/>
  <c r="U145" i="1"/>
  <c r="U1860" i="1"/>
  <c r="U4048" i="1"/>
  <c r="U3576" i="1"/>
  <c r="U3281" i="1"/>
  <c r="U1321" i="1"/>
  <c r="U3107" i="1"/>
  <c r="U3241" i="1"/>
  <c r="U1350" i="1"/>
  <c r="U2745" i="1"/>
  <c r="U4038" i="1"/>
  <c r="U3981" i="1"/>
  <c r="U3948" i="1"/>
  <c r="U3912" i="1"/>
  <c r="U3865" i="1"/>
  <c r="U3862" i="1"/>
  <c r="U3799" i="1"/>
  <c r="U3788" i="1"/>
  <c r="U3752" i="1"/>
  <c r="U3529" i="1"/>
  <c r="U3426" i="1"/>
  <c r="U3386" i="1"/>
  <c r="U3344" i="1"/>
  <c r="U3334" i="1"/>
  <c r="U3268" i="1"/>
  <c r="U3215" i="1"/>
  <c r="U2972" i="1"/>
  <c r="U2908" i="1"/>
  <c r="U2879" i="1"/>
  <c r="U2824" i="1"/>
  <c r="U2786" i="1"/>
  <c r="U2721" i="1"/>
  <c r="U2684" i="1"/>
  <c r="U2590" i="1"/>
  <c r="U2580" i="1"/>
  <c r="U2550" i="1"/>
  <c r="U2531" i="1"/>
  <c r="U2498" i="1"/>
  <c r="U2423" i="1"/>
  <c r="U2311" i="1"/>
  <c r="U2306" i="1"/>
  <c r="U2286" i="1"/>
  <c r="U2266" i="1"/>
  <c r="U2214" i="1"/>
  <c r="U2136" i="1"/>
  <c r="U2100" i="1"/>
  <c r="U2094" i="1"/>
  <c r="U2087" i="1"/>
  <c r="U2057" i="1"/>
  <c r="U1990" i="1"/>
  <c r="U1944" i="1"/>
  <c r="U1935" i="1"/>
  <c r="U1745" i="1"/>
  <c r="U1726" i="1"/>
  <c r="U1684" i="1"/>
  <c r="U1679" i="1"/>
  <c r="U1660" i="1"/>
  <c r="U1631" i="1"/>
  <c r="U1607" i="1"/>
  <c r="U1572" i="1"/>
  <c r="U1565" i="1"/>
  <c r="U1555" i="1"/>
  <c r="U1478" i="1"/>
  <c r="U1459" i="1"/>
  <c r="U1412" i="1"/>
  <c r="U1398" i="1"/>
  <c r="U1363" i="1"/>
  <c r="U1253" i="1"/>
  <c r="U1211" i="1"/>
  <c r="U1203" i="1"/>
  <c r="U1179" i="1"/>
  <c r="U1148" i="1"/>
  <c r="U1116" i="1"/>
  <c r="U927" i="1"/>
  <c r="U894" i="1"/>
  <c r="U873" i="1"/>
  <c r="U835" i="1"/>
  <c r="U804" i="1"/>
  <c r="U741" i="1"/>
  <c r="U677" i="1"/>
  <c r="U624" i="1"/>
  <c r="U471" i="1"/>
  <c r="U434" i="1"/>
  <c r="U410" i="1"/>
  <c r="U376" i="1"/>
  <c r="U341" i="1"/>
  <c r="U204" i="1"/>
  <c r="U202" i="1"/>
  <c r="U176" i="1"/>
  <c r="U104" i="1"/>
  <c r="U91" i="1"/>
  <c r="U88" i="1"/>
  <c r="U38" i="1"/>
  <c r="U16" i="1"/>
  <c r="U4034" i="1"/>
  <c r="U1421" i="1"/>
  <c r="U214" i="1"/>
  <c r="U1899" i="1"/>
  <c r="U2305" i="1"/>
  <c r="U3312" i="1"/>
  <c r="U2571" i="1"/>
  <c r="U2552" i="1"/>
  <c r="U2532" i="1"/>
  <c r="U1999" i="1"/>
  <c r="U1873" i="1"/>
  <c r="U1866" i="1"/>
  <c r="U1814" i="1"/>
  <c r="U1728" i="1"/>
  <c r="U1506" i="1"/>
  <c r="U1280" i="1"/>
  <c r="U1264" i="1"/>
  <c r="U1215" i="1"/>
  <c r="U1158" i="1"/>
  <c r="U917" i="1"/>
  <c r="U907" i="1"/>
  <c r="U903" i="1"/>
  <c r="U866" i="1"/>
  <c r="U505" i="1"/>
  <c r="U502" i="1"/>
  <c r="U429" i="1"/>
  <c r="U371" i="1"/>
  <c r="U1487" i="1"/>
  <c r="U1256" i="1"/>
  <c r="U1161" i="1"/>
  <c r="U1624" i="1"/>
  <c r="U1373" i="1"/>
  <c r="U4025" i="1"/>
  <c r="U4017" i="1"/>
  <c r="U4001" i="1"/>
  <c r="U3935" i="1"/>
  <c r="U3848" i="1"/>
  <c r="U3795" i="1"/>
  <c r="U3767" i="1"/>
  <c r="U3260" i="1"/>
  <c r="U3230" i="1"/>
  <c r="U3184" i="1"/>
  <c r="U3173" i="1"/>
  <c r="U3156" i="1"/>
  <c r="U3022" i="1"/>
  <c r="U3004" i="1"/>
  <c r="U2770" i="1"/>
  <c r="U2572" i="1"/>
  <c r="U2507" i="1"/>
  <c r="U2298" i="1"/>
  <c r="U2250" i="1"/>
  <c r="U2115" i="1"/>
  <c r="U1960" i="1"/>
  <c r="U1747" i="1"/>
  <c r="U1710" i="1"/>
  <c r="U1619" i="1"/>
  <c r="U1540" i="1"/>
  <c r="U1485" i="1"/>
  <c r="U1414" i="1"/>
  <c r="U1283" i="1"/>
  <c r="U1046" i="1"/>
  <c r="U1028" i="1"/>
  <c r="U940" i="1"/>
  <c r="U928" i="1"/>
  <c r="U818" i="1"/>
  <c r="U778" i="1"/>
  <c r="U767" i="1"/>
  <c r="U749" i="1"/>
  <c r="U726" i="1"/>
  <c r="U718" i="1"/>
  <c r="U497" i="1"/>
  <c r="U439" i="1"/>
  <c r="U366" i="1"/>
  <c r="U149" i="1"/>
  <c r="U67" i="1"/>
  <c r="U520" i="1"/>
  <c r="U4012" i="1"/>
  <c r="U2017" i="1"/>
  <c r="U3003" i="1"/>
  <c r="U3968" i="1"/>
  <c r="U3882" i="1"/>
  <c r="U3864" i="1"/>
  <c r="U3808" i="1"/>
  <c r="U3714" i="1"/>
  <c r="U3588" i="1"/>
  <c r="U2900" i="1"/>
  <c r="U2847" i="1"/>
  <c r="U2731" i="1"/>
  <c r="U2615" i="1"/>
  <c r="U2535" i="1"/>
  <c r="U2526" i="1"/>
  <c r="U2474" i="1"/>
  <c r="U2463" i="1"/>
  <c r="U2443" i="1"/>
  <c r="U2361" i="1"/>
  <c r="U2326" i="1"/>
  <c r="U2265" i="1"/>
  <c r="U2223" i="1"/>
  <c r="U1983" i="1"/>
  <c r="U1948" i="1"/>
  <c r="U1938" i="1"/>
  <c r="U1658" i="1"/>
  <c r="U1627" i="1"/>
  <c r="U1589" i="1"/>
  <c r="U1536" i="1"/>
  <c r="U1426" i="1"/>
  <c r="U1368" i="1"/>
  <c r="U1367" i="1"/>
  <c r="U1273" i="1"/>
  <c r="U1188" i="1"/>
  <c r="U1160" i="1"/>
  <c r="U944" i="1"/>
  <c r="U793" i="1"/>
  <c r="U730" i="1"/>
  <c r="U599" i="1"/>
  <c r="U594" i="1"/>
  <c r="U591" i="1"/>
  <c r="U557" i="1"/>
  <c r="U549" i="1"/>
  <c r="U470" i="1"/>
  <c r="U400" i="1"/>
  <c r="U375" i="1"/>
  <c r="U358" i="1"/>
  <c r="U307" i="1"/>
  <c r="U146" i="1"/>
  <c r="U109" i="1"/>
  <c r="U1029" i="1"/>
  <c r="U1237" i="1"/>
  <c r="U3365" i="1"/>
  <c r="U2105" i="1"/>
  <c r="U960" i="1"/>
  <c r="U3048" i="1"/>
  <c r="U2958" i="1"/>
  <c r="U1663" i="1"/>
  <c r="U4042" i="1"/>
  <c r="U4002" i="1"/>
  <c r="U3933" i="1"/>
  <c r="U3913" i="1"/>
  <c r="U3891" i="1"/>
  <c r="U3806" i="1"/>
  <c r="U3778" i="1"/>
  <c r="U3664" i="1"/>
  <c r="U3379" i="1"/>
  <c r="U3378" i="1"/>
  <c r="U3341" i="1"/>
  <c r="U3328" i="1"/>
  <c r="U3271" i="1"/>
  <c r="U3245" i="1"/>
  <c r="U3207" i="1"/>
  <c r="U3171" i="1"/>
  <c r="U3069" i="1"/>
  <c r="U3008" i="1"/>
  <c r="U2977" i="1"/>
  <c r="U2941" i="1"/>
  <c r="U2931" i="1"/>
  <c r="U2852" i="1"/>
  <c r="U2848" i="1"/>
  <c r="U2799" i="1"/>
  <c r="U2774" i="1"/>
  <c r="U2747" i="1"/>
  <c r="U2743" i="1"/>
  <c r="U2738" i="1"/>
  <c r="U2709" i="1"/>
  <c r="U2700" i="1"/>
  <c r="U2683" i="1"/>
  <c r="U2626" i="1"/>
  <c r="U2610" i="1"/>
  <c r="U2609" i="1"/>
  <c r="U2575" i="1"/>
  <c r="U2527" i="1"/>
  <c r="U2480" i="1"/>
  <c r="U2439" i="1"/>
  <c r="U2414" i="1"/>
  <c r="U2357" i="1"/>
  <c r="U2333" i="1"/>
  <c r="U2255" i="1"/>
  <c r="U2122" i="1"/>
  <c r="U2092" i="1"/>
  <c r="U2053" i="1"/>
  <c r="U2040" i="1"/>
  <c r="U1880" i="1"/>
  <c r="U1875" i="1"/>
  <c r="U1829" i="1"/>
  <c r="U1791" i="1"/>
  <c r="U1686" i="1"/>
  <c r="U1670" i="1"/>
  <c r="U1664" i="1"/>
  <c r="U1628" i="1"/>
  <c r="U1617" i="1"/>
  <c r="U1608" i="1"/>
  <c r="U1515" i="1"/>
  <c r="U1387" i="1"/>
  <c r="U1384" i="1"/>
  <c r="U1242" i="1"/>
  <c r="U1155" i="1"/>
  <c r="U1141" i="1"/>
  <c r="U1104" i="1"/>
  <c r="U970" i="1"/>
  <c r="U898" i="1"/>
  <c r="U897" i="1"/>
  <c r="U893" i="1"/>
  <c r="U874" i="1"/>
  <c r="U808" i="1"/>
  <c r="U796" i="1"/>
  <c r="U657" i="1"/>
  <c r="U558" i="1"/>
  <c r="U514" i="1"/>
  <c r="U421" i="1"/>
  <c r="U314" i="1"/>
  <c r="U257" i="1"/>
  <c r="U230" i="1"/>
  <c r="U207" i="1"/>
  <c r="U170" i="1"/>
  <c r="U129" i="1"/>
  <c r="U58" i="1"/>
  <c r="U8" i="1"/>
  <c r="U2231" i="1"/>
  <c r="U723" i="1"/>
  <c r="U3043" i="1"/>
  <c r="U3304" i="1"/>
  <c r="U48" i="1"/>
  <c r="U3748" i="1"/>
  <c r="U3243" i="1"/>
  <c r="U3018" i="1"/>
  <c r="U2993" i="1"/>
  <c r="U2582" i="1"/>
  <c r="U2462" i="1"/>
  <c r="U2279" i="1"/>
  <c r="U2253" i="1"/>
  <c r="U2232" i="1"/>
  <c r="U1756" i="1"/>
  <c r="U1569" i="1"/>
  <c r="U736" i="1"/>
  <c r="U462" i="1"/>
  <c r="U337" i="1"/>
  <c r="U326" i="1"/>
  <c r="U2" i="1"/>
  <c r="U57" i="1"/>
  <c r="U1857" i="1"/>
  <c r="U1815" i="1"/>
  <c r="U1189" i="1"/>
  <c r="U871" i="1"/>
  <c r="U4056" i="1"/>
  <c r="U1451" i="1"/>
  <c r="U458" i="1"/>
  <c r="U365" i="1"/>
  <c r="U4016" i="1"/>
  <c r="U3362" i="1"/>
  <c r="U3084" i="1"/>
  <c r="U2313" i="1"/>
  <c r="U2254" i="1"/>
  <c r="U2201" i="1"/>
  <c r="U1852" i="1"/>
  <c r="U1796" i="1"/>
  <c r="U1749" i="1"/>
  <c r="U1575" i="1"/>
  <c r="U1521" i="1"/>
  <c r="U1401" i="1"/>
  <c r="U1220" i="1"/>
  <c r="U1191" i="1"/>
  <c r="U1174" i="1"/>
  <c r="U1017" i="1"/>
  <c r="U942" i="1"/>
  <c r="U590" i="1"/>
  <c r="U587" i="1"/>
  <c r="U585" i="1"/>
  <c r="U9" i="1"/>
  <c r="U2601" i="1"/>
  <c r="U1897" i="1"/>
  <c r="U1146" i="1"/>
  <c r="U4065" i="1"/>
  <c r="U3435" i="1"/>
  <c r="U3211" i="1"/>
  <c r="U2855" i="1"/>
  <c r="U2830" i="1"/>
  <c r="U2043" i="1"/>
  <c r="U1470" i="1"/>
  <c r="U1268" i="1"/>
  <c r="U934" i="1"/>
  <c r="U4089" i="1"/>
  <c r="U2910" i="1"/>
  <c r="U364" i="1"/>
  <c r="U3846" i="1"/>
  <c r="U2282" i="1"/>
  <c r="U269" i="1"/>
  <c r="U2702" i="1"/>
  <c r="U2077" i="1"/>
  <c r="U1004" i="1"/>
  <c r="U4099" i="1"/>
  <c r="U4062" i="1"/>
  <c r="U4061" i="1"/>
  <c r="U4044" i="1"/>
  <c r="U4037" i="1"/>
  <c r="U4019" i="1"/>
  <c r="U3994" i="1"/>
  <c r="U3965" i="1"/>
  <c r="U3951" i="1"/>
  <c r="U3932" i="1"/>
  <c r="U3915" i="1"/>
  <c r="U3906" i="1"/>
  <c r="U3901" i="1"/>
  <c r="U3888" i="1"/>
  <c r="U3886" i="1"/>
  <c r="U3872" i="1"/>
  <c r="U3854" i="1"/>
  <c r="U3843" i="1"/>
  <c r="U3801" i="1"/>
  <c r="U3768" i="1"/>
  <c r="U3716" i="1"/>
  <c r="U3648" i="1"/>
  <c r="U3577" i="1"/>
  <c r="U3526" i="1"/>
  <c r="U3509" i="1"/>
  <c r="U3483" i="1"/>
  <c r="U3470" i="1"/>
  <c r="U3465" i="1"/>
  <c r="U3457" i="1"/>
  <c r="U3436" i="1"/>
  <c r="U3423" i="1"/>
  <c r="U3408" i="1"/>
  <c r="U3402" i="1"/>
  <c r="U3391" i="1"/>
  <c r="U3360" i="1"/>
  <c r="U3300" i="1"/>
  <c r="U3290" i="1"/>
  <c r="U3274" i="1"/>
  <c r="U3258" i="1"/>
  <c r="U3248" i="1"/>
  <c r="U3244" i="1"/>
  <c r="U3199" i="1"/>
  <c r="U3194" i="1"/>
  <c r="U3175" i="1"/>
  <c r="U3146" i="1"/>
  <c r="U3142" i="1"/>
  <c r="U3132" i="1"/>
  <c r="U3121" i="1"/>
  <c r="U3117" i="1"/>
  <c r="U3099" i="1"/>
  <c r="U3078" i="1"/>
  <c r="U3072" i="1"/>
  <c r="U3064" i="1"/>
  <c r="U3055" i="1"/>
  <c r="U3024" i="1"/>
  <c r="U3015" i="1"/>
  <c r="U2999" i="1"/>
  <c r="U2992" i="1"/>
  <c r="U2987" i="1"/>
  <c r="U2968" i="1"/>
  <c r="U2965" i="1"/>
  <c r="U2961" i="1"/>
  <c r="U2946" i="1"/>
  <c r="U2932" i="1"/>
  <c r="U2915" i="1"/>
  <c r="U2901" i="1"/>
  <c r="U2893" i="1"/>
  <c r="U2885" i="1"/>
  <c r="U2873" i="1"/>
  <c r="U2820" i="1"/>
  <c r="U2813" i="1"/>
  <c r="U2805" i="1"/>
  <c r="U2795" i="1"/>
  <c r="U2758" i="1"/>
  <c r="U2756" i="1"/>
  <c r="U2751" i="1"/>
  <c r="U2729" i="1"/>
  <c r="U2718" i="1"/>
  <c r="U2704" i="1"/>
  <c r="U2674" i="1"/>
  <c r="U2668" i="1"/>
  <c r="U2614" i="1"/>
  <c r="U2595" i="1"/>
  <c r="U2586" i="1"/>
  <c r="U2578" i="1"/>
  <c r="U2576" i="1"/>
  <c r="U2570" i="1"/>
  <c r="U2567" i="1"/>
  <c r="U2564" i="1"/>
  <c r="U2541" i="1"/>
  <c r="U2505" i="1"/>
  <c r="U2453" i="1"/>
  <c r="U2451" i="1"/>
  <c r="U2441" i="1"/>
  <c r="U2435" i="1"/>
  <c r="U2385" i="1"/>
  <c r="U2377" i="1"/>
  <c r="U2358" i="1"/>
  <c r="U2345" i="1"/>
  <c r="U2330" i="1"/>
  <c r="U2244" i="1"/>
  <c r="U2226" i="1"/>
  <c r="U2196" i="1"/>
  <c r="U2186" i="1"/>
  <c r="U2162" i="1"/>
  <c r="U2081" i="1"/>
  <c r="U2052" i="1"/>
  <c r="U2048" i="1"/>
  <c r="U2044" i="1"/>
  <c r="U2039" i="1"/>
  <c r="U2018" i="1"/>
  <c r="U2009" i="1"/>
  <c r="U1964" i="1"/>
  <c r="U1963" i="1"/>
  <c r="U1961" i="1"/>
  <c r="U1945" i="1"/>
  <c r="U1941" i="1"/>
  <c r="U1922" i="1"/>
  <c r="U1893" i="1"/>
  <c r="U1877" i="1"/>
  <c r="U1871" i="1"/>
  <c r="U1845" i="1"/>
  <c r="U1836" i="1"/>
  <c r="U1799" i="1"/>
  <c r="U1789" i="1"/>
  <c r="U1753" i="1"/>
  <c r="U1735" i="1"/>
  <c r="U1731" i="1"/>
  <c r="U1725" i="1"/>
  <c r="U1713" i="1"/>
  <c r="U1696" i="1"/>
  <c r="U1689" i="1"/>
  <c r="U1646" i="1"/>
  <c r="U1635" i="1"/>
  <c r="U1633" i="1"/>
  <c r="U1618" i="1"/>
  <c r="U1609" i="1"/>
  <c r="U1579" i="1"/>
  <c r="U1577" i="1"/>
  <c r="U1576" i="1"/>
  <c r="U1566" i="1"/>
  <c r="U1563" i="1"/>
  <c r="U1489" i="1"/>
  <c r="U1438" i="1"/>
  <c r="U1431" i="1"/>
  <c r="U1399" i="1"/>
  <c r="U1395" i="1"/>
  <c r="U1381" i="1"/>
  <c r="U1375" i="1"/>
  <c r="U1354" i="1"/>
  <c r="U1310" i="1"/>
  <c r="U1272" i="1"/>
  <c r="U1210" i="1"/>
  <c r="U1197" i="1"/>
  <c r="U1171" i="1"/>
  <c r="U1167" i="1"/>
  <c r="U1166" i="1"/>
  <c r="U1159" i="1"/>
  <c r="U1134" i="1"/>
  <c r="U1111" i="1"/>
  <c r="U1109" i="1"/>
  <c r="U1084" i="1"/>
  <c r="U1072" i="1"/>
  <c r="U1059" i="1"/>
  <c r="U1058" i="1"/>
  <c r="U1047" i="1"/>
  <c r="U1033" i="1"/>
  <c r="U1031" i="1"/>
  <c r="U1030" i="1"/>
  <c r="U1016" i="1"/>
  <c r="U997" i="1"/>
  <c r="U991" i="1"/>
  <c r="U986" i="1"/>
  <c r="U982" i="1"/>
  <c r="U842" i="1"/>
  <c r="U798" i="1"/>
  <c r="U792" i="1"/>
  <c r="U777" i="1"/>
  <c r="U755" i="1"/>
  <c r="U751" i="1"/>
  <c r="U667" i="1"/>
  <c r="U663" i="1"/>
  <c r="U635" i="1"/>
  <c r="U616" i="1"/>
  <c r="U614" i="1"/>
  <c r="U603" i="1"/>
  <c r="U588" i="1"/>
  <c r="U569" i="1"/>
  <c r="U550" i="1"/>
  <c r="U534" i="1"/>
  <c r="U529" i="1"/>
  <c r="U503" i="1"/>
  <c r="U493" i="1"/>
  <c r="U484" i="1"/>
  <c r="U480" i="1"/>
  <c r="U468" i="1"/>
  <c r="U460" i="1"/>
  <c r="U456" i="1"/>
  <c r="U445" i="1"/>
  <c r="U428" i="1"/>
  <c r="U402" i="1"/>
  <c r="U397" i="1"/>
  <c r="U369" i="1"/>
  <c r="U354" i="1"/>
  <c r="U350" i="1"/>
  <c r="U348" i="1"/>
  <c r="U336" i="1"/>
  <c r="U331" i="1"/>
  <c r="U304" i="1"/>
  <c r="U301" i="1"/>
  <c r="U262" i="1"/>
  <c r="U251" i="1"/>
  <c r="U237" i="1"/>
  <c r="U201" i="1"/>
  <c r="U172" i="1"/>
  <c r="U151" i="1"/>
  <c r="U71" i="1"/>
  <c r="U60" i="1"/>
  <c r="U56" i="1"/>
  <c r="U54" i="1"/>
  <c r="U45" i="1"/>
  <c r="U5" i="1"/>
  <c r="U1751" i="1"/>
  <c r="U1334" i="1"/>
  <c r="U3" i="1"/>
  <c r="U3849" i="1"/>
  <c r="U3622" i="1"/>
  <c r="U2616" i="1"/>
  <c r="U2144" i="1"/>
  <c r="U448" i="1"/>
  <c r="U419" i="1"/>
  <c r="U2323" i="1"/>
  <c r="U3007" i="1"/>
  <c r="U3856" i="1"/>
  <c r="U3196" i="1"/>
  <c r="U3114" i="1"/>
  <c r="U2613" i="1"/>
  <c r="U2608" i="1"/>
  <c r="U2503" i="1"/>
  <c r="U1781" i="1"/>
  <c r="U1766" i="1"/>
  <c r="U53" i="1"/>
  <c r="U3985" i="1"/>
  <c r="U576" i="1"/>
  <c r="U2881" i="1"/>
  <c r="U351" i="1"/>
  <c r="U3925" i="1"/>
  <c r="U2637" i="1"/>
  <c r="U1311" i="1"/>
  <c r="U3318" i="1"/>
  <c r="U632" i="1"/>
  <c r="U3934" i="1"/>
  <c r="U3805" i="1"/>
  <c r="U3679" i="1"/>
  <c r="U3250" i="1"/>
  <c r="U3220" i="1"/>
  <c r="U3216" i="1"/>
  <c r="U3102" i="1"/>
  <c r="U3074" i="1"/>
  <c r="U3073" i="1"/>
  <c r="U3046" i="1"/>
  <c r="U2899" i="1"/>
  <c r="U2882" i="1"/>
  <c r="U2734" i="1"/>
  <c r="U2725" i="1"/>
  <c r="U2717" i="1"/>
  <c r="U2650" i="1"/>
  <c r="U2604" i="1"/>
  <c r="U2516" i="1"/>
  <c r="U2404" i="1"/>
  <c r="U2339" i="1"/>
  <c r="U2194" i="1"/>
  <c r="U1892" i="1"/>
  <c r="U1816" i="1"/>
  <c r="U1765" i="1"/>
  <c r="U1697" i="1"/>
  <c r="U1539" i="1"/>
  <c r="U1538" i="1"/>
  <c r="U1435" i="1"/>
  <c r="U1408" i="1"/>
  <c r="U1270" i="1"/>
  <c r="U1260" i="1"/>
  <c r="U1245" i="1"/>
  <c r="U1098" i="1"/>
  <c r="U1051" i="1"/>
  <c r="U968" i="1"/>
  <c r="U959" i="1"/>
  <c r="U720" i="1"/>
  <c r="U666" i="1"/>
  <c r="U656" i="1"/>
  <c r="U581" i="1"/>
  <c r="U527" i="1"/>
  <c r="U507" i="1"/>
  <c r="U490" i="1"/>
  <c r="U430" i="1"/>
  <c r="U379" i="1"/>
  <c r="U362" i="1"/>
  <c r="U310" i="1"/>
  <c r="U212" i="1"/>
  <c r="U192" i="1"/>
  <c r="U143" i="1"/>
  <c r="U82" i="1"/>
  <c r="U51" i="1"/>
  <c r="U30" i="1"/>
  <c r="U18" i="1"/>
  <c r="U521" i="1"/>
  <c r="U1573" i="1"/>
  <c r="U3264" i="1"/>
  <c r="U399" i="1"/>
  <c r="U3794" i="1"/>
  <c r="U2523" i="1"/>
  <c r="U1767" i="1"/>
  <c r="U1699" i="1"/>
  <c r="U1196" i="1"/>
  <c r="U1187" i="1"/>
  <c r="U827" i="1"/>
  <c r="U370" i="1"/>
  <c r="U216" i="1"/>
  <c r="U185" i="1"/>
  <c r="U1281" i="1"/>
  <c r="U2864" i="1"/>
  <c r="U208" i="1"/>
  <c r="U415" i="1"/>
  <c r="U1092" i="1"/>
  <c r="U3850" i="1"/>
  <c r="U3256" i="1"/>
  <c r="U3165" i="1"/>
  <c r="U2401" i="1"/>
  <c r="U2237" i="1"/>
  <c r="U2229" i="1"/>
  <c r="U1445" i="1"/>
  <c r="U1442" i="1"/>
  <c r="U1427" i="1"/>
  <c r="U1207" i="1"/>
  <c r="U1206" i="1"/>
  <c r="U743" i="1"/>
  <c r="U303" i="1"/>
  <c r="U258" i="1"/>
  <c r="U244" i="1"/>
  <c r="U3871" i="1"/>
  <c r="U4036" i="1"/>
  <c r="U612" i="1"/>
  <c r="U3973" i="1"/>
  <c r="U2434" i="1"/>
  <c r="U2198" i="1"/>
  <c r="U1593" i="1"/>
  <c r="U1513" i="1"/>
  <c r="U1454" i="1"/>
  <c r="U1218" i="1"/>
  <c r="U862" i="1"/>
  <c r="U797" i="1"/>
  <c r="U512" i="1"/>
  <c r="U287" i="1"/>
  <c r="U209" i="1"/>
  <c r="U44" i="1"/>
  <c r="U2914" i="1"/>
  <c r="U1406" i="1"/>
  <c r="U1198" i="1"/>
  <c r="U930" i="1"/>
  <c r="U347" i="1"/>
  <c r="U3097" i="1"/>
  <c r="U4079" i="1"/>
  <c r="U4068" i="1"/>
  <c r="U4023" i="1"/>
  <c r="U3972" i="1"/>
  <c r="U3926" i="1"/>
  <c r="U3914" i="1"/>
  <c r="U3896" i="1"/>
  <c r="U3892" i="1"/>
  <c r="U3885" i="1"/>
  <c r="U3881" i="1"/>
  <c r="U3874" i="1"/>
  <c r="U3792" i="1"/>
  <c r="U3781" i="1"/>
  <c r="U3413" i="1"/>
  <c r="U3404" i="1"/>
  <c r="U3340" i="1"/>
  <c r="U3306" i="1"/>
  <c r="U3288" i="1"/>
  <c r="U3269" i="1"/>
  <c r="U3237" i="1"/>
  <c r="U3222" i="1"/>
  <c r="U3189" i="1"/>
  <c r="U3130" i="1"/>
  <c r="U3077" i="1"/>
  <c r="U3061" i="1"/>
  <c r="U3045" i="1"/>
  <c r="U3021" i="1"/>
  <c r="U2997" i="1"/>
  <c r="U2959" i="1"/>
  <c r="U2956" i="1"/>
  <c r="U2870" i="1"/>
  <c r="U2730" i="1"/>
  <c r="U2697" i="1"/>
  <c r="U2689" i="1"/>
  <c r="U2685" i="1"/>
  <c r="U2657" i="1"/>
  <c r="U2623" i="1"/>
  <c r="U2620" i="1"/>
  <c r="U2597" i="1"/>
  <c r="U2579" i="1"/>
  <c r="U2452" i="1"/>
  <c r="U2440" i="1"/>
  <c r="U2416" i="1"/>
  <c r="U2412" i="1"/>
  <c r="U2410" i="1"/>
  <c r="U2406" i="1"/>
  <c r="U2382" i="1"/>
  <c r="U2340" i="1"/>
  <c r="U2328" i="1"/>
  <c r="U2318" i="1"/>
  <c r="U2195" i="1"/>
  <c r="U2147" i="1"/>
  <c r="U2143" i="1"/>
  <c r="U2130" i="1"/>
  <c r="U2059" i="1"/>
  <c r="U2046" i="1"/>
  <c r="U1986" i="1"/>
  <c r="U1955" i="1"/>
  <c r="U1940" i="1"/>
  <c r="U1856" i="1"/>
  <c r="U1854" i="1"/>
  <c r="U1848" i="1"/>
  <c r="U1832" i="1"/>
  <c r="U1820" i="1"/>
  <c r="U1755" i="1"/>
  <c r="U1748" i="1"/>
  <c r="U1599" i="1"/>
  <c r="U1561" i="1"/>
  <c r="U1542" i="1"/>
  <c r="U1520" i="1"/>
  <c r="U1519" i="1"/>
  <c r="U1499" i="1"/>
  <c r="U1490" i="1"/>
  <c r="U1477" i="1"/>
  <c r="U1463" i="1"/>
  <c r="U1457" i="1"/>
  <c r="U1437" i="1"/>
  <c r="U1325" i="1"/>
  <c r="U1295" i="1"/>
  <c r="U1284" i="1"/>
  <c r="U1282" i="1"/>
  <c r="U1279" i="1"/>
  <c r="U1277" i="1"/>
  <c r="U1226" i="1"/>
  <c r="U1222" i="1"/>
  <c r="U1199" i="1"/>
  <c r="U1176" i="1"/>
  <c r="U1168" i="1"/>
  <c r="U1150" i="1"/>
  <c r="U1105" i="1"/>
  <c r="U1091" i="1"/>
  <c r="U1050" i="1"/>
  <c r="U956" i="1"/>
  <c r="U955" i="1"/>
  <c r="U948" i="1"/>
  <c r="U925" i="1"/>
  <c r="U923" i="1"/>
  <c r="U908" i="1"/>
  <c r="U834" i="1"/>
  <c r="U781" i="1"/>
  <c r="U721" i="1"/>
  <c r="U716" i="1"/>
  <c r="U711" i="1"/>
  <c r="U705" i="1"/>
  <c r="U704" i="1"/>
  <c r="U702" i="1"/>
  <c r="U670" i="1"/>
  <c r="U659" i="1"/>
  <c r="U605" i="1"/>
  <c r="U563" i="1"/>
  <c r="U542" i="1"/>
  <c r="U536" i="1"/>
  <c r="U519" i="1"/>
  <c r="U485" i="1"/>
  <c r="U481" i="1"/>
  <c r="U423" i="1"/>
  <c r="U398" i="1"/>
  <c r="U381" i="1"/>
  <c r="U367" i="1"/>
  <c r="U359" i="1"/>
  <c r="U340" i="1"/>
  <c r="U318" i="1"/>
  <c r="U291" i="1"/>
  <c r="U289" i="1"/>
  <c r="U288" i="1"/>
  <c r="U242" i="1"/>
  <c r="U239" i="1"/>
  <c r="U232" i="1"/>
  <c r="U59" i="1"/>
  <c r="U3276" i="1"/>
  <c r="U1806" i="1"/>
  <c r="U3104" i="1"/>
  <c r="U2746" i="1"/>
  <c r="U2391" i="1"/>
  <c r="U2110" i="1"/>
  <c r="U1977" i="1"/>
  <c r="U1800" i="1"/>
  <c r="U1512" i="1"/>
  <c r="U1507" i="1"/>
  <c r="U1468" i="1"/>
  <c r="U1154" i="1"/>
  <c r="U911" i="1"/>
  <c r="U1205" i="1"/>
  <c r="U1221" i="1"/>
  <c r="U2707" i="1"/>
  <c r="U1704" i="1"/>
  <c r="U1209" i="1"/>
  <c r="U2422" i="1"/>
  <c r="U4050" i="1"/>
  <c r="U1803" i="1"/>
  <c r="U1518" i="1"/>
  <c r="U1433" i="1"/>
  <c r="U444" i="1"/>
  <c r="U315" i="1"/>
  <c r="U281" i="1"/>
  <c r="U167" i="1"/>
  <c r="U3633" i="1"/>
  <c r="U823" i="1"/>
  <c r="U2666" i="1"/>
  <c r="U1805" i="1"/>
  <c r="U1511" i="1"/>
  <c r="U984" i="1"/>
  <c r="U772" i="1"/>
  <c r="U3955" i="1"/>
  <c r="U4024" i="1"/>
  <c r="U3880" i="1"/>
  <c r="U3060" i="1"/>
  <c r="U2720" i="1"/>
  <c r="U2540" i="1"/>
  <c r="U2519" i="1"/>
  <c r="U2307" i="1"/>
  <c r="U2239" i="1"/>
  <c r="U2228" i="1"/>
  <c r="U2170" i="1"/>
  <c r="U2093" i="1"/>
  <c r="U1864" i="1"/>
  <c r="U1819" i="1"/>
  <c r="U1543" i="1"/>
  <c r="U1522" i="1"/>
  <c r="U1170" i="1"/>
  <c r="U1163" i="1"/>
  <c r="U1096" i="1"/>
  <c r="U1088" i="1"/>
  <c r="U566" i="1"/>
  <c r="U311" i="1"/>
  <c r="U285" i="1"/>
  <c r="U2312" i="1"/>
  <c r="U2249" i="1"/>
  <c r="U1525" i="1"/>
  <c r="U1510" i="1"/>
  <c r="U416" i="1"/>
  <c r="U394" i="1"/>
  <c r="U23" i="1"/>
  <c r="U1271" i="1"/>
  <c r="U2353" i="1"/>
  <c r="U1453" i="1"/>
  <c r="U2706" i="1"/>
  <c r="U2192" i="1"/>
  <c r="U1965" i="1"/>
  <c r="U1798" i="1"/>
  <c r="U1531" i="1"/>
  <c r="U2679" i="1"/>
  <c r="U2225" i="1"/>
  <c r="U1225" i="1"/>
  <c r="U2773" i="1"/>
  <c r="U4073" i="1"/>
  <c r="U4064" i="1"/>
  <c r="U4051" i="1"/>
  <c r="U4031" i="1"/>
  <c r="U3938" i="1"/>
  <c r="U3931" i="1"/>
  <c r="U3743" i="1"/>
  <c r="U3730" i="1"/>
  <c r="U3255" i="1"/>
  <c r="U3238" i="1"/>
  <c r="U3231" i="1"/>
  <c r="U3221" i="1"/>
  <c r="U3149" i="1"/>
  <c r="U3113" i="1"/>
  <c r="U3098" i="1"/>
  <c r="U3089" i="1"/>
  <c r="U3088" i="1"/>
  <c r="U3085" i="1"/>
  <c r="U3057" i="1"/>
  <c r="U3041" i="1"/>
  <c r="U2991" i="1"/>
  <c r="U2954" i="1"/>
  <c r="U2877" i="1"/>
  <c r="U2871" i="1"/>
  <c r="U2772" i="1"/>
  <c r="U2710" i="1"/>
  <c r="U2665" i="1"/>
  <c r="U2664" i="1"/>
  <c r="U2662" i="1"/>
  <c r="U2647" i="1"/>
  <c r="U2633" i="1"/>
  <c r="U2606" i="1"/>
  <c r="U2565" i="1"/>
  <c r="U2537" i="1"/>
  <c r="U2510" i="1"/>
  <c r="U2495" i="1"/>
  <c r="U2445" i="1"/>
  <c r="U2436" i="1"/>
  <c r="U2428" i="1"/>
  <c r="U2418" i="1"/>
  <c r="U2393" i="1"/>
  <c r="U2338" i="1"/>
  <c r="U2273" i="1"/>
  <c r="U2269" i="1"/>
  <c r="U2189" i="1"/>
  <c r="U2188" i="1"/>
  <c r="U2128" i="1"/>
  <c r="U2080" i="1"/>
  <c r="U2073" i="1"/>
  <c r="U1976" i="1"/>
  <c r="U1971" i="1"/>
  <c r="U1969" i="1"/>
  <c r="U1918" i="1"/>
  <c r="U1874" i="1"/>
  <c r="U1869" i="1"/>
  <c r="U1830" i="1"/>
  <c r="U1808" i="1"/>
  <c r="U1702" i="1"/>
  <c r="U1585" i="1"/>
  <c r="U1556" i="1"/>
  <c r="U1541" i="1"/>
  <c r="U1488" i="1"/>
  <c r="U1440" i="1"/>
  <c r="U1353" i="1"/>
  <c r="U1327" i="1"/>
  <c r="U1312" i="1"/>
  <c r="U1299" i="1"/>
  <c r="U1212" i="1"/>
  <c r="U1177" i="1"/>
  <c r="U1131" i="1"/>
  <c r="U1082" i="1"/>
  <c r="U1026" i="1"/>
  <c r="U1020" i="1"/>
  <c r="U1013" i="1"/>
  <c r="U1005" i="1"/>
  <c r="U988" i="1"/>
  <c r="U975" i="1"/>
  <c r="U974" i="1"/>
  <c r="U969" i="1"/>
  <c r="U951" i="1"/>
  <c r="U929" i="1"/>
  <c r="U921" i="1"/>
  <c r="U896" i="1"/>
  <c r="U872" i="1"/>
  <c r="U732" i="1"/>
  <c r="U727" i="1"/>
  <c r="U694" i="1"/>
  <c r="U692" i="1"/>
  <c r="U690" i="1"/>
  <c r="U644" i="1"/>
  <c r="U634" i="1"/>
  <c r="U598" i="1"/>
  <c r="U509" i="1"/>
  <c r="U504" i="1"/>
  <c r="U501" i="1"/>
  <c r="U496" i="1"/>
  <c r="U469" i="1"/>
  <c r="U459" i="1"/>
  <c r="U453" i="1"/>
  <c r="U440" i="1"/>
  <c r="U425" i="1"/>
  <c r="U401" i="1"/>
  <c r="U393" i="1"/>
  <c r="U386" i="1"/>
  <c r="U322" i="1"/>
  <c r="U313" i="1"/>
  <c r="U299" i="1"/>
  <c r="U277" i="1"/>
  <c r="U263" i="1"/>
  <c r="U177" i="1"/>
  <c r="U148" i="1"/>
  <c r="U131" i="1"/>
  <c r="U61" i="1"/>
  <c r="U29" i="1"/>
  <c r="U3247" i="1"/>
  <c r="U2778" i="1"/>
  <c r="U2227" i="1"/>
  <c r="U1195" i="1"/>
  <c r="U3802" i="1"/>
  <c r="U3079" i="1"/>
  <c r="U3019" i="1"/>
  <c r="U2518" i="1"/>
  <c r="U2409" i="1"/>
  <c r="U2376" i="1"/>
  <c r="U1595" i="1"/>
  <c r="U1504" i="1"/>
  <c r="U1269" i="1"/>
  <c r="U1186" i="1"/>
  <c r="U545" i="1"/>
  <c r="U309" i="1"/>
  <c r="U39" i="1"/>
  <c r="U420" i="1"/>
  <c r="U3798" i="1"/>
  <c r="U1807" i="1"/>
  <c r="U2612" i="1"/>
  <c r="U3261" i="1"/>
  <c r="U3213" i="1"/>
  <c r="U2699" i="1"/>
  <c r="U2459" i="1"/>
  <c r="U1528" i="1"/>
  <c r="U703" i="1"/>
  <c r="U4035" i="1"/>
  <c r="U2444" i="1"/>
  <c r="U1787" i="1"/>
  <c r="U256" i="1"/>
  <c r="U361" i="1"/>
  <c r="U1772" i="1"/>
  <c r="U570" i="1"/>
  <c r="U506" i="1"/>
  <c r="U3956" i="1"/>
  <c r="U3879" i="1"/>
  <c r="U3645" i="1"/>
  <c r="U3641" i="1"/>
  <c r="U3252" i="1"/>
  <c r="U3147" i="1"/>
  <c r="U3128" i="1"/>
  <c r="U3112" i="1"/>
  <c r="U3091" i="1"/>
  <c r="U3087" i="1"/>
  <c r="U3076" i="1"/>
  <c r="U3067" i="1"/>
  <c r="U3058" i="1"/>
  <c r="U3038" i="1"/>
  <c r="U3037" i="1"/>
  <c r="U3016" i="1"/>
  <c r="U3011" i="1"/>
  <c r="U2989" i="1"/>
  <c r="U2986" i="1"/>
  <c r="U2949" i="1"/>
  <c r="U2943" i="1"/>
  <c r="U2926" i="1"/>
  <c r="U2916" i="1"/>
  <c r="U2722" i="1"/>
  <c r="U2719" i="1"/>
  <c r="U2716" i="1"/>
  <c r="U2677" i="1"/>
  <c r="U2673" i="1"/>
  <c r="U2618" i="1"/>
  <c r="U2426" i="1"/>
  <c r="U2420" i="1"/>
  <c r="U2413" i="1"/>
  <c r="U2411" i="1"/>
  <c r="U2372" i="1"/>
  <c r="U2371" i="1"/>
  <c r="U2368" i="1"/>
  <c r="U2341" i="1"/>
  <c r="U2337" i="1"/>
  <c r="U2334" i="1"/>
  <c r="U2331" i="1"/>
  <c r="U2272" i="1"/>
  <c r="U2252" i="1"/>
  <c r="U2241" i="1"/>
  <c r="U2180" i="1"/>
  <c r="U2070" i="1"/>
  <c r="U2062" i="1"/>
  <c r="U2035" i="1"/>
  <c r="U2034" i="1"/>
  <c r="U2028" i="1"/>
  <c r="U2019" i="1"/>
  <c r="U1920" i="1"/>
  <c r="U1910" i="1"/>
  <c r="U1907" i="1"/>
  <c r="U1870" i="1"/>
  <c r="U1868" i="1"/>
  <c r="U1818" i="1"/>
  <c r="U1794" i="1"/>
  <c r="U1716" i="1"/>
  <c r="U1659" i="1"/>
  <c r="U1570" i="1"/>
  <c r="U1516" i="1"/>
  <c r="U1474" i="1"/>
  <c r="U1455" i="1"/>
  <c r="U1424" i="1"/>
  <c r="U1407" i="1"/>
  <c r="U1343" i="1"/>
  <c r="U1337" i="1"/>
  <c r="U1276" i="1"/>
  <c r="U1239" i="1"/>
  <c r="U1204" i="1"/>
  <c r="U1173" i="1"/>
  <c r="U1172" i="1"/>
  <c r="U1157" i="1"/>
  <c r="U1153" i="1"/>
  <c r="U1149" i="1"/>
  <c r="U1139" i="1"/>
  <c r="U1136" i="1"/>
  <c r="U1122" i="1"/>
  <c r="U1110" i="1"/>
  <c r="U1100" i="1"/>
  <c r="U1079" i="1"/>
  <c r="U1015" i="1"/>
  <c r="U1006" i="1"/>
  <c r="U992" i="1"/>
  <c r="U967" i="1"/>
  <c r="U891" i="1"/>
  <c r="U724" i="1"/>
  <c r="U715" i="1"/>
  <c r="U653" i="1"/>
  <c r="U646" i="1"/>
  <c r="U645" i="1"/>
  <c r="U637" i="1"/>
  <c r="U628" i="1"/>
  <c r="U627" i="1"/>
  <c r="U623" i="1"/>
  <c r="U596" i="1"/>
  <c r="U573" i="1"/>
  <c r="U567" i="1"/>
  <c r="U555" i="1"/>
  <c r="U387" i="1"/>
  <c r="U383" i="1"/>
  <c r="U372" i="1"/>
  <c r="U352" i="1"/>
  <c r="U338" i="1"/>
  <c r="U324" i="1"/>
  <c r="U317" i="1"/>
  <c r="U302" i="1"/>
  <c r="U298" i="1"/>
  <c r="U265" i="1"/>
  <c r="U245" i="1"/>
  <c r="U211" i="1"/>
  <c r="U200" i="1"/>
  <c r="U128" i="1"/>
  <c r="U41" i="1"/>
  <c r="U3954" i="1"/>
  <c r="U1822" i="1"/>
  <c r="U1081" i="1"/>
  <c r="U295" i="1"/>
  <c r="U240" i="1"/>
  <c r="U3111" i="1"/>
  <c r="U1219" i="1"/>
  <c r="U2732" i="1"/>
  <c r="U2359" i="1"/>
  <c r="U924" i="1"/>
  <c r="U280" i="1"/>
  <c r="U717" i="1"/>
  <c r="U856" i="1"/>
  <c r="U3959" i="1"/>
  <c r="U2403" i="1"/>
  <c r="U2270" i="1"/>
  <c r="U2129" i="1"/>
  <c r="U1810" i="1"/>
  <c r="U1797" i="1"/>
  <c r="U229" i="1"/>
  <c r="U34" i="1"/>
  <c r="U660" i="1"/>
  <c r="U680" i="1"/>
  <c r="U228" i="1"/>
  <c r="U4097" i="1"/>
  <c r="U4008" i="1"/>
  <c r="U3983" i="1"/>
  <c r="U3950" i="1"/>
  <c r="U3884" i="1"/>
  <c r="U3877" i="1"/>
  <c r="U3851" i="1"/>
  <c r="U3427" i="1"/>
  <c r="U3226" i="1"/>
  <c r="U3200" i="1"/>
  <c r="U3134" i="1"/>
  <c r="U3031" i="1"/>
  <c r="U2912" i="1"/>
  <c r="U2890" i="1"/>
  <c r="U2739" i="1"/>
  <c r="U2733" i="1"/>
  <c r="U2696" i="1"/>
  <c r="U2688" i="1"/>
  <c r="U2659" i="1"/>
  <c r="U2594" i="1"/>
  <c r="U2587" i="1"/>
  <c r="U2574" i="1"/>
  <c r="U2461" i="1"/>
  <c r="U2388" i="1"/>
  <c r="U2381" i="1"/>
  <c r="U2300" i="1"/>
  <c r="U2199" i="1"/>
  <c r="U2154" i="1"/>
  <c r="U2141" i="1"/>
  <c r="U2061" i="1"/>
  <c r="U2038" i="1"/>
  <c r="U2016" i="1"/>
  <c r="U2012" i="1"/>
  <c r="U2007" i="1"/>
  <c r="U1959" i="1"/>
  <c r="U1909" i="1"/>
  <c r="U1782" i="1"/>
  <c r="U1775" i="1"/>
  <c r="U1693" i="1"/>
  <c r="U1571" i="1"/>
  <c r="U1568" i="1"/>
  <c r="U1479" i="1"/>
  <c r="U1467" i="1"/>
  <c r="U1425" i="1"/>
  <c r="U1340" i="1"/>
  <c r="U1307" i="1"/>
  <c r="U1258" i="1"/>
  <c r="U1252" i="1"/>
  <c r="U1162" i="1"/>
  <c r="U1087" i="1"/>
  <c r="U1070" i="1"/>
  <c r="U1009" i="1"/>
  <c r="U987" i="1"/>
  <c r="U971" i="1"/>
  <c r="U915" i="1"/>
  <c r="U904" i="1"/>
  <c r="U673" i="1"/>
  <c r="U622" i="1"/>
  <c r="U589" i="1"/>
  <c r="U495" i="1"/>
  <c r="U483" i="1"/>
  <c r="U475" i="1"/>
  <c r="U449" i="1"/>
  <c r="U413" i="1"/>
  <c r="U345" i="1"/>
  <c r="U319" i="1"/>
  <c r="U273" i="1"/>
  <c r="U260" i="1"/>
  <c r="U252" i="1"/>
  <c r="U20" i="1"/>
  <c r="U14" i="1"/>
  <c r="U3284" i="1"/>
  <c r="U2001" i="1"/>
  <c r="U2682" i="1"/>
  <c r="U1473" i="1"/>
  <c r="U1371" i="1"/>
  <c r="U1777" i="1"/>
  <c r="U2032" i="1"/>
  <c r="U4107" i="1"/>
  <c r="U2397" i="1"/>
  <c r="U1985" i="1"/>
  <c r="U1792" i="1"/>
  <c r="U346" i="1"/>
  <c r="U353" i="1"/>
  <c r="U3549" i="1"/>
  <c r="U3239" i="1"/>
  <c r="U3217" i="1"/>
  <c r="U3168" i="1"/>
  <c r="U2998" i="1"/>
  <c r="U2850" i="1"/>
  <c r="U2708" i="1"/>
  <c r="U2691" i="1"/>
  <c r="U2676" i="1"/>
  <c r="U2611" i="1"/>
  <c r="U2598" i="1"/>
  <c r="U2568" i="1"/>
  <c r="U2506" i="1"/>
  <c r="U2456" i="1"/>
  <c r="U2430" i="1"/>
  <c r="U2356" i="1"/>
  <c r="U2332" i="1"/>
  <c r="U2329" i="1"/>
  <c r="U2056" i="1"/>
  <c r="U1954" i="1"/>
  <c r="U1911" i="1"/>
  <c r="U1784" i="1"/>
  <c r="U1720" i="1"/>
  <c r="U1532" i="1"/>
  <c r="U1332" i="1"/>
  <c r="U1324" i="1"/>
  <c r="U1140" i="1"/>
  <c r="U1129" i="1"/>
  <c r="U981" i="1"/>
  <c r="U965" i="1"/>
  <c r="U685" i="1"/>
  <c r="U650" i="1"/>
  <c r="U406" i="1"/>
  <c r="U363" i="1"/>
  <c r="U357" i="1"/>
  <c r="U342" i="1"/>
  <c r="U332" i="1"/>
  <c r="U323" i="1"/>
  <c r="U259" i="1"/>
  <c r="U158" i="1"/>
  <c r="U26" i="1"/>
  <c r="U2146" i="1"/>
  <c r="U243" i="1"/>
  <c r="U2390" i="1"/>
  <c r="U1461" i="1"/>
  <c r="U1523" i="1"/>
  <c r="U487" i="1"/>
  <c r="U2859" i="1"/>
  <c r="U773" i="1"/>
  <c r="U389" i="1"/>
  <c r="U368" i="1"/>
  <c r="U2672" i="1"/>
  <c r="U664" i="1"/>
  <c r="U461" i="1"/>
  <c r="U2765" i="1"/>
  <c r="U3847" i="1"/>
  <c r="U3693" i="1"/>
  <c r="U3650" i="1"/>
  <c r="U3109" i="1"/>
  <c r="U3029" i="1"/>
  <c r="U3006" i="1"/>
  <c r="U2727" i="1"/>
  <c r="U2705" i="1"/>
  <c r="U2681" i="1"/>
  <c r="U2675" i="1"/>
  <c r="U2566" i="1"/>
  <c r="U2370" i="1"/>
  <c r="U2342" i="1"/>
  <c r="U2200" i="1"/>
  <c r="U2067" i="1"/>
  <c r="U2021" i="1"/>
  <c r="U1946" i="1"/>
  <c r="U1785" i="1"/>
  <c r="U1771" i="1"/>
  <c r="U1469" i="1"/>
  <c r="U1434" i="1"/>
  <c r="U1320" i="1"/>
  <c r="U1315" i="1"/>
  <c r="U1306" i="1"/>
  <c r="U1133" i="1"/>
  <c r="U1117" i="1"/>
  <c r="U1060" i="1"/>
  <c r="U710" i="1"/>
  <c r="U643" i="1"/>
  <c r="U482" i="1"/>
  <c r="U424" i="1"/>
  <c r="U349" i="1"/>
  <c r="U335" i="1"/>
  <c r="U333" i="1"/>
  <c r="U286" i="1"/>
  <c r="U187" i="1"/>
  <c r="U2132" i="1"/>
  <c r="U1957" i="1"/>
  <c r="U1366" i="1"/>
  <c r="U1913" i="1"/>
  <c r="U2509" i="1"/>
  <c r="U1524" i="1"/>
  <c r="U6" i="1"/>
  <c r="U1471" i="1"/>
  <c r="U2927" i="1"/>
  <c r="U2886" i="1"/>
  <c r="U2569" i="1"/>
  <c r="U2153" i="1"/>
  <c r="U1535" i="1"/>
  <c r="U1145" i="1"/>
  <c r="U1090" i="1"/>
  <c r="U1021" i="1"/>
  <c r="U870" i="1"/>
  <c r="U554" i="1"/>
  <c r="U284" i="1"/>
  <c r="U1802" i="1"/>
  <c r="U737" i="1"/>
  <c r="U2118" i="1"/>
  <c r="U1952" i="1"/>
  <c r="U1915" i="1"/>
  <c r="U1329" i="1"/>
  <c r="U714" i="1"/>
  <c r="U3100" i="1"/>
  <c r="U2661" i="1"/>
  <c r="U954" i="1"/>
  <c r="U3995" i="1"/>
  <c r="U3895" i="1"/>
  <c r="U3202" i="1"/>
  <c r="U3148" i="1"/>
  <c r="U3141" i="1"/>
  <c r="U3110" i="1"/>
  <c r="U3059" i="1"/>
  <c r="U3054" i="1"/>
  <c r="U3000" i="1"/>
  <c r="U2953" i="1"/>
  <c r="U2947" i="1"/>
  <c r="U2896" i="1"/>
  <c r="U2865" i="1"/>
  <c r="U2735" i="1"/>
  <c r="U2711" i="1"/>
  <c r="U2690" i="1"/>
  <c r="U2687" i="1"/>
  <c r="U2602" i="1"/>
  <c r="U2591" i="1"/>
  <c r="U2589" i="1"/>
  <c r="U2512" i="1"/>
  <c r="U2429" i="1"/>
  <c r="U2402" i="1"/>
  <c r="U2369" i="1"/>
  <c r="U2352" i="1"/>
  <c r="U2310" i="1"/>
  <c r="U2152" i="1"/>
  <c r="U2139" i="1"/>
  <c r="U2123" i="1"/>
  <c r="U2079" i="1"/>
  <c r="U2071" i="1"/>
  <c r="U2058" i="1"/>
  <c r="U2054" i="1"/>
  <c r="U2051" i="1"/>
  <c r="U2033" i="1"/>
  <c r="U2013" i="1"/>
  <c r="U2011" i="1"/>
  <c r="U2008" i="1"/>
  <c r="U2006" i="1"/>
  <c r="U2004" i="1"/>
  <c r="U1982" i="1"/>
  <c r="U1980" i="1"/>
  <c r="U1979" i="1"/>
  <c r="U1970" i="1"/>
  <c r="U1956" i="1"/>
  <c r="U1953" i="1"/>
  <c r="U1951" i="1"/>
  <c r="U1908" i="1"/>
  <c r="U1906" i="1"/>
  <c r="U1780" i="1"/>
  <c r="U1750" i="1"/>
  <c r="U1482" i="1"/>
  <c r="U1480" i="1"/>
  <c r="U1418" i="1"/>
  <c r="U1345" i="1"/>
  <c r="U1344" i="1"/>
  <c r="U1341" i="1"/>
  <c r="U1339" i="1"/>
  <c r="U1331" i="1"/>
  <c r="U1326" i="1"/>
  <c r="U1309" i="1"/>
  <c r="U1236" i="1"/>
  <c r="U1228" i="1"/>
  <c r="U1183" i="1"/>
  <c r="U1182" i="1"/>
  <c r="U1151" i="1"/>
  <c r="U1112" i="1"/>
  <c r="U1085" i="1"/>
  <c r="U1011" i="1"/>
  <c r="U989" i="1"/>
  <c r="U976" i="1"/>
  <c r="U961" i="1"/>
  <c r="U958" i="1"/>
  <c r="U953" i="1"/>
  <c r="U946" i="1"/>
  <c r="U943" i="1"/>
  <c r="U906" i="1"/>
  <c r="U864" i="1"/>
  <c r="U693" i="1"/>
  <c r="U684" i="1"/>
  <c r="U679" i="1"/>
  <c r="U676" i="1"/>
  <c r="U674" i="1"/>
  <c r="U669" i="1"/>
  <c r="U662" i="1"/>
  <c r="U633" i="1"/>
  <c r="U601" i="1"/>
  <c r="U564" i="1"/>
  <c r="U547" i="1"/>
  <c r="U515" i="1"/>
  <c r="U510" i="1"/>
  <c r="U489" i="1"/>
  <c r="U452" i="1"/>
  <c r="U427" i="1"/>
  <c r="U403" i="1"/>
  <c r="U395" i="1"/>
  <c r="U360" i="1"/>
  <c r="U327" i="1"/>
  <c r="U297" i="1"/>
  <c r="U290" i="1"/>
  <c r="U223" i="1"/>
  <c r="U222" i="1"/>
  <c r="U221" i="1"/>
  <c r="U218" i="1"/>
  <c r="U215" i="1"/>
  <c r="U210" i="1"/>
  <c r="U173" i="1"/>
  <c r="U163" i="1"/>
  <c r="U155" i="1"/>
  <c r="U150" i="1"/>
  <c r="U2655" i="1"/>
  <c r="U1503" i="1"/>
  <c r="U1813" i="1"/>
  <c r="U1076" i="1"/>
  <c r="U3191" i="1"/>
  <c r="U2003" i="1"/>
  <c r="U706" i="1"/>
  <c r="U473" i="1"/>
  <c r="U465" i="1"/>
  <c r="U344" i="1"/>
  <c r="U139" i="1"/>
  <c r="U125" i="1"/>
  <c r="U962" i="1"/>
  <c r="U2158" i="1"/>
  <c r="U681" i="1"/>
  <c r="U355" i="1"/>
  <c r="U3920" i="1"/>
  <c r="U3911" i="1"/>
  <c r="U3080" i="1"/>
  <c r="U2712" i="1"/>
  <c r="U2698" i="1"/>
  <c r="U2652" i="1"/>
  <c r="U2425" i="1"/>
  <c r="U2417" i="1"/>
  <c r="U2348" i="1"/>
  <c r="U2127" i="1"/>
  <c r="U1958" i="1"/>
  <c r="U1592" i="1"/>
  <c r="U1181" i="1"/>
  <c r="U1169" i="1"/>
  <c r="U1164" i="1"/>
  <c r="U1106" i="1"/>
  <c r="U1000" i="1"/>
  <c r="U697" i="1"/>
  <c r="U615" i="1"/>
  <c r="U577" i="1"/>
  <c r="U548" i="1"/>
  <c r="U498" i="1"/>
  <c r="U447" i="1"/>
  <c r="U3090" i="1"/>
  <c r="U2693" i="1"/>
  <c r="U2622" i="1"/>
  <c r="U2387" i="1"/>
  <c r="U2020" i="1"/>
  <c r="U1683" i="1"/>
  <c r="U457" i="1"/>
  <c r="U279" i="1"/>
  <c r="U500" i="1"/>
  <c r="U1083" i="1"/>
  <c r="U709" i="1"/>
  <c r="U391" i="1"/>
  <c r="U3800" i="1"/>
  <c r="U2686" i="1"/>
  <c r="U2350" i="1"/>
  <c r="U1962" i="1"/>
  <c r="U1027" i="1"/>
  <c r="U995" i="1"/>
  <c r="U604" i="1"/>
  <c r="U122" i="1"/>
  <c r="U2074" i="1"/>
  <c r="U135" i="1"/>
  <c r="U491" i="1"/>
  <c r="U4100" i="1"/>
  <c r="U3790" i="1"/>
  <c r="U3636" i="1"/>
  <c r="U3116" i="1"/>
  <c r="U3066" i="1"/>
  <c r="U2159" i="1"/>
  <c r="U1330" i="1"/>
  <c r="U1318" i="1"/>
  <c r="U1180" i="1"/>
  <c r="U1078" i="1"/>
  <c r="U1074" i="1"/>
  <c r="U682" i="1"/>
  <c r="U655" i="1"/>
  <c r="U625" i="1"/>
  <c r="U565" i="1"/>
  <c r="U553" i="1"/>
  <c r="U330" i="1"/>
  <c r="U294" i="1"/>
  <c r="U282" i="1"/>
  <c r="U261" i="1"/>
  <c r="U2036" i="1"/>
  <c r="U2960" i="1"/>
  <c r="U2692" i="1"/>
  <c r="U2596" i="1"/>
  <c r="U2138" i="1"/>
  <c r="U2124" i="1"/>
  <c r="U2037" i="1"/>
  <c r="U2027" i="1"/>
  <c r="U1147" i="1"/>
  <c r="U613" i="1"/>
  <c r="U578" i="1"/>
  <c r="U486" i="1"/>
  <c r="U134" i="1"/>
  <c r="U1436" i="1"/>
  <c r="U2577" i="1"/>
  <c r="U2050" i="1"/>
  <c r="U1912" i="1"/>
  <c r="U1042" i="1"/>
  <c r="U572" i="1"/>
  <c r="U250" i="1"/>
  <c r="U2383" i="1"/>
  <c r="U1114" i="1"/>
  <c r="U983" i="1"/>
  <c r="U575" i="1"/>
  <c r="U1966" i="1"/>
  <c r="U3979" i="1"/>
  <c r="U2584" i="1"/>
  <c r="U1126" i="1"/>
  <c r="U1066" i="1"/>
  <c r="U672" i="1"/>
  <c r="U1010" i="1"/>
  <c r="U455" i="1"/>
  <c r="U2511" i="1"/>
  <c r="U963" i="1"/>
  <c r="U174" i="1"/>
  <c r="U517" i="1"/>
  <c r="U2660" i="1"/>
  <c r="U2049" i="1"/>
  <c r="U1903" i="1"/>
  <c r="U3855" i="1"/>
  <c r="U3840" i="1"/>
  <c r="U3630" i="1"/>
  <c r="U3559" i="1"/>
  <c r="U3129" i="1"/>
  <c r="U3096" i="1"/>
  <c r="U3094" i="1"/>
  <c r="U3036" i="1"/>
  <c r="U2782" i="1"/>
  <c r="U2728" i="1"/>
  <c r="U2656" i="1"/>
  <c r="U2654" i="1"/>
  <c r="U2646" i="1"/>
  <c r="U2607" i="1"/>
  <c r="U2573" i="1"/>
  <c r="U2563" i="1"/>
  <c r="U2522" i="1"/>
  <c r="U2513" i="1"/>
  <c r="U2433" i="1"/>
  <c r="U2395" i="1"/>
  <c r="U2134" i="1"/>
  <c r="U2075" i="1"/>
  <c r="U2064" i="1"/>
  <c r="U2029" i="1"/>
  <c r="U2025" i="1"/>
  <c r="U2024" i="1"/>
  <c r="U1968" i="1"/>
  <c r="U1950" i="1"/>
  <c r="U1947" i="1"/>
  <c r="U1597" i="1"/>
  <c r="U1452" i="1"/>
  <c r="U1338" i="1"/>
  <c r="U1328" i="1"/>
  <c r="U1322" i="1"/>
  <c r="U1317" i="1"/>
  <c r="U1103" i="1"/>
  <c r="U1099" i="1"/>
  <c r="U1045" i="1"/>
  <c r="U1018" i="1"/>
  <c r="U994" i="1"/>
  <c r="U977" i="1"/>
  <c r="U973" i="1"/>
  <c r="U947" i="1"/>
  <c r="U913" i="1"/>
  <c r="U719" i="1"/>
  <c r="U713" i="1"/>
  <c r="U708" i="1"/>
  <c r="U707" i="1"/>
  <c r="U700" i="1"/>
  <c r="U695" i="1"/>
  <c r="U689" i="1"/>
  <c r="U678" i="1"/>
  <c r="U675" i="1"/>
  <c r="U639" i="1"/>
  <c r="U597" i="1"/>
  <c r="U593" i="1"/>
  <c r="U584" i="1"/>
  <c r="U562" i="1"/>
  <c r="U464" i="1"/>
  <c r="U334" i="1"/>
  <c r="U271" i="1"/>
  <c r="U219" i="1"/>
  <c r="U130" i="1"/>
  <c r="U985" i="1"/>
  <c r="U3115" i="1"/>
  <c r="U4094" i="1"/>
  <c r="U2504" i="1"/>
  <c r="U2380" i="1"/>
  <c r="U1867" i="1"/>
  <c r="U1308" i="1"/>
  <c r="U966" i="1"/>
  <c r="U437" i="1"/>
  <c r="U169" i="1"/>
  <c r="U1012" i="1"/>
  <c r="U2985" i="1"/>
  <c r="U2438" i="1"/>
  <c r="U166" i="1"/>
  <c r="U2399" i="1"/>
  <c r="U3125" i="1"/>
  <c r="U2651" i="1"/>
  <c r="U2072" i="1"/>
  <c r="U2041" i="1"/>
  <c r="U1700" i="1"/>
  <c r="U1175" i="1"/>
  <c r="U580" i="1"/>
  <c r="U300" i="1"/>
  <c r="U1447" i="1"/>
  <c r="U701" i="1"/>
  <c r="U152" i="1"/>
  <c r="U1336" i="1"/>
  <c r="U1998" i="1"/>
  <c r="U2431" i="1"/>
  <c r="U3807" i="1"/>
  <c r="U3638" i="1"/>
  <c r="U2904" i="1"/>
  <c r="U2878" i="1"/>
  <c r="U2715" i="1"/>
  <c r="U2658" i="1"/>
  <c r="U2521" i="1"/>
  <c r="U2389" i="1"/>
  <c r="U1068" i="1"/>
  <c r="U1001" i="1"/>
  <c r="U978" i="1"/>
  <c r="U696" i="1"/>
  <c r="U610" i="1"/>
  <c r="U559" i="1"/>
  <c r="U373" i="1"/>
  <c r="U328" i="1"/>
  <c r="U238" i="1"/>
  <c r="U140" i="1"/>
  <c r="U2015" i="1"/>
  <c r="U1876" i="1"/>
  <c r="U980" i="1"/>
  <c r="U2365" i="1"/>
  <c r="U1178" i="1"/>
  <c r="U698" i="1"/>
  <c r="U2078" i="1"/>
  <c r="U2911" i="1"/>
  <c r="U2515" i="1"/>
  <c r="U1984" i="1"/>
  <c r="U1443" i="1"/>
  <c r="U1316" i="1"/>
  <c r="U1975" i="1"/>
  <c r="U3953" i="1"/>
  <c r="U2944" i="1"/>
  <c r="U2581" i="1"/>
  <c r="U1981" i="1"/>
  <c r="U1450" i="1"/>
  <c r="U1423" i="1"/>
  <c r="U1319" i="1"/>
  <c r="U1007" i="1"/>
  <c r="U996" i="1"/>
  <c r="U691" i="1"/>
  <c r="U671" i="1"/>
  <c r="U668" i="1"/>
  <c r="U665" i="1"/>
  <c r="U640" i="1"/>
  <c r="U631" i="1"/>
  <c r="U508" i="1"/>
  <c r="U142" i="1"/>
  <c r="U3062" i="1"/>
  <c r="U478" i="1"/>
  <c r="U3092" i="1"/>
  <c r="U561" i="1"/>
  <c r="U3070" i="1"/>
  <c r="U2437" i="1"/>
  <c r="U1943" i="1"/>
  <c r="U1863" i="1"/>
  <c r="U1333" i="1"/>
  <c r="U1313" i="1"/>
  <c r="U1123" i="1"/>
  <c r="U1019" i="1"/>
  <c r="U544" i="1"/>
  <c r="U153" i="1"/>
  <c r="U2066" i="1"/>
  <c r="U2653" i="1"/>
  <c r="U2160" i="1"/>
  <c r="U1698" i="1"/>
  <c r="U1517" i="1"/>
  <c r="U957" i="1"/>
  <c r="U206" i="1"/>
  <c r="U686" i="1"/>
  <c r="U3068" i="1"/>
  <c r="U235" i="1"/>
  <c r="U2155" i="1"/>
  <c r="U3887" i="1"/>
  <c r="U154" i="1"/>
  <c r="U2149" i="1"/>
  <c r="U1919" i="1"/>
  <c r="U2955" i="1"/>
  <c r="U1973" i="1"/>
  <c r="U629" i="1"/>
  <c r="U1323" i="1"/>
  <c r="U2351" i="1"/>
  <c r="U3120" i="1"/>
  <c r="U2950" i="1"/>
  <c r="U2648" i="1"/>
  <c r="U2644" i="1"/>
  <c r="U2142" i="1"/>
  <c r="U1449" i="1"/>
  <c r="U1232" i="1"/>
  <c r="U1118" i="1"/>
  <c r="U1097" i="1"/>
  <c r="U688" i="1"/>
  <c r="U191" i="1"/>
  <c r="U180" i="1"/>
  <c r="U161" i="1"/>
  <c r="U2392" i="1"/>
  <c r="U488" i="1"/>
  <c r="U3126" i="1"/>
  <c r="U2375" i="1"/>
  <c r="U1002" i="1"/>
  <c r="U1107" i="1"/>
  <c r="U3631" i="1"/>
  <c r="U3083" i="1"/>
  <c r="U3063" i="1"/>
  <c r="U2645" i="1"/>
  <c r="U641" i="1"/>
  <c r="U194" i="1"/>
  <c r="U3122" i="1"/>
  <c r="U3081" i="1"/>
  <c r="U157" i="1"/>
  <c r="U3127" i="1"/>
  <c r="U233" i="1"/>
  <c r="U225" i="1"/>
  <c r="U3082" i="1"/>
  <c r="U197" i="1"/>
  <c r="U165" i="1"/>
  <c r="U621" i="1"/>
  <c r="U3075" i="1"/>
  <c r="U3198" i="1"/>
  <c r="U2952" i="1"/>
  <c r="U226" i="1"/>
  <c r="U2680" i="1"/>
  <c r="U494" i="1"/>
  <c r="U1462" i="1"/>
  <c r="U2962" i="1"/>
  <c r="U124" i="1"/>
  <c r="F13" i="6"/>
  <c r="F2" i="6"/>
  <c r="F3" i="6" s="1"/>
  <c r="D13" i="6"/>
  <c r="D2" i="6"/>
  <c r="D3" i="6" s="1"/>
  <c r="B13" i="6"/>
  <c r="H13" i="6" s="1"/>
  <c r="B2" i="6"/>
  <c r="B3" i="6" s="1"/>
  <c r="H3" i="6" s="1"/>
  <c r="G13" i="6" l="1"/>
  <c r="H2" i="6"/>
  <c r="C13" i="6"/>
  <c r="E13" i="6"/>
  <c r="B4" i="6"/>
  <c r="C3" i="6"/>
  <c r="D4" i="6"/>
  <c r="E3" i="6"/>
  <c r="F4" i="6"/>
  <c r="G3" i="6"/>
  <c r="C2" i="6"/>
  <c r="E2" i="6"/>
  <c r="G2" i="6"/>
  <c r="T3842" i="1"/>
  <c r="S3842" i="1"/>
  <c r="T2736" i="1"/>
  <c r="S2736" i="1"/>
  <c r="T2245" i="1"/>
  <c r="S2245" i="1"/>
  <c r="T2701" i="1"/>
  <c r="S2701" i="1"/>
  <c r="T2215" i="1"/>
  <c r="S2215" i="1"/>
  <c r="T3602" i="1"/>
  <c r="S3602" i="1"/>
  <c r="T1255" i="1"/>
  <c r="S1255" i="1"/>
  <c r="T849" i="1"/>
  <c r="S849" i="1"/>
  <c r="T33" i="1"/>
  <c r="S33" i="1"/>
  <c r="T1549" i="1"/>
  <c r="S1549" i="1"/>
  <c r="T2538" i="1"/>
  <c r="S2538" i="1"/>
  <c r="T1757" i="1"/>
  <c r="S1757" i="1"/>
  <c r="T1594" i="1"/>
  <c r="S1594" i="1"/>
  <c r="T1382" i="1"/>
  <c r="S1382" i="1"/>
  <c r="T734" i="1"/>
  <c r="S734" i="1"/>
  <c r="T3677" i="1"/>
  <c r="S3677" i="1"/>
  <c r="T2796" i="1"/>
  <c r="S2796" i="1"/>
  <c r="T1043" i="1"/>
  <c r="S1043" i="1"/>
  <c r="T80" i="1"/>
  <c r="S80" i="1"/>
  <c r="T1879" i="1"/>
  <c r="S1879" i="1"/>
  <c r="T2978" i="1"/>
  <c r="S2978" i="1"/>
  <c r="T642" i="1"/>
  <c r="S642" i="1"/>
  <c r="T1662" i="1"/>
  <c r="S1662" i="1"/>
  <c r="T3832" i="1"/>
  <c r="S3832" i="1"/>
  <c r="T3747" i="1"/>
  <c r="S3747" i="1"/>
  <c r="T3578" i="1"/>
  <c r="S3578" i="1"/>
  <c r="T3510" i="1"/>
  <c r="S3510" i="1"/>
  <c r="T2923" i="1"/>
  <c r="S2923" i="1"/>
  <c r="T2825" i="1"/>
  <c r="S2825" i="1"/>
  <c r="T2236" i="1"/>
  <c r="S2236" i="1"/>
  <c r="T2150" i="1"/>
  <c r="S2150" i="1"/>
  <c r="T1764" i="1"/>
  <c r="S1764" i="1"/>
  <c r="T1763" i="1"/>
  <c r="S1763" i="1"/>
  <c r="T1194" i="1"/>
  <c r="S1194" i="1"/>
  <c r="T1073" i="1"/>
  <c r="S1073" i="1"/>
  <c r="T3294" i="1"/>
  <c r="S3294" i="1"/>
  <c r="T2203" i="1"/>
  <c r="S2203" i="1"/>
  <c r="T1422" i="1"/>
  <c r="S1422" i="1"/>
  <c r="T1925" i="1"/>
  <c r="S1925" i="1"/>
  <c r="T2366" i="1"/>
  <c r="S2366" i="1"/>
  <c r="T4084" i="1"/>
  <c r="S4084" i="1"/>
  <c r="T3927" i="1"/>
  <c r="S3927" i="1"/>
  <c r="T3737" i="1"/>
  <c r="S3737" i="1"/>
  <c r="T3538" i="1"/>
  <c r="S3538" i="1"/>
  <c r="T3431" i="1"/>
  <c r="S3431" i="1"/>
  <c r="T2629" i="1"/>
  <c r="S2629" i="1"/>
  <c r="T2627" i="1"/>
  <c r="S2627" i="1"/>
  <c r="T2169" i="1"/>
  <c r="S2169" i="1"/>
  <c r="T2171" i="1"/>
  <c r="S2171" i="1"/>
  <c r="T3124" i="1"/>
  <c r="S3124" i="1"/>
  <c r="T1064" i="1"/>
  <c r="S1064" i="1"/>
  <c r="T3997" i="1"/>
  <c r="S3997" i="1"/>
  <c r="T3837" i="1"/>
  <c r="S3837" i="1"/>
  <c r="T3721" i="1"/>
  <c r="S3721" i="1"/>
  <c r="T3590" i="1"/>
  <c r="S3590" i="1"/>
  <c r="T3417" i="1"/>
  <c r="S3417" i="1"/>
  <c r="T3373" i="1"/>
  <c r="S3373" i="1"/>
  <c r="T3190" i="1"/>
  <c r="S3190" i="1"/>
  <c r="T3140" i="1"/>
  <c r="S3140" i="1"/>
  <c r="T2888" i="1"/>
  <c r="S2888" i="1"/>
  <c r="T2822" i="1"/>
  <c r="S2822" i="1"/>
  <c r="T2363" i="1"/>
  <c r="S2363" i="1"/>
  <c r="T2267" i="1"/>
  <c r="S2267" i="1"/>
  <c r="T1365" i="1"/>
  <c r="S1365" i="1"/>
  <c r="T1093" i="1"/>
  <c r="S1093" i="1"/>
  <c r="T227" i="1"/>
  <c r="S227" i="1"/>
  <c r="T85" i="1"/>
  <c r="S85" i="1"/>
  <c r="T3672" i="1"/>
  <c r="S3672" i="1"/>
  <c r="T3665" i="1"/>
  <c r="S3665" i="1"/>
  <c r="T4080" i="1"/>
  <c r="S4080" i="1"/>
  <c r="T4013" i="1"/>
  <c r="S4013" i="1"/>
  <c r="T3826" i="1"/>
  <c r="S3826" i="1"/>
  <c r="T3820" i="1"/>
  <c r="S3820" i="1"/>
  <c r="T3813" i="1"/>
  <c r="S3813" i="1"/>
  <c r="T3662" i="1"/>
  <c r="S3662" i="1"/>
  <c r="T3607" i="1"/>
  <c r="S3607" i="1"/>
  <c r="T3547" i="1"/>
  <c r="S3547" i="1"/>
  <c r="T3472" i="1"/>
  <c r="S3472" i="1"/>
  <c r="T3464" i="1"/>
  <c r="S3464" i="1"/>
  <c r="T3444" i="1"/>
  <c r="S3444" i="1"/>
  <c r="T3425" i="1"/>
  <c r="S3425" i="1"/>
  <c r="T3399" i="1"/>
  <c r="S3399" i="1"/>
  <c r="T3338" i="1"/>
  <c r="S3338" i="1"/>
  <c r="T2863" i="1"/>
  <c r="S2863" i="1"/>
  <c r="T2817" i="1"/>
  <c r="S2817" i="1"/>
  <c r="T2545" i="1"/>
  <c r="S2545" i="1"/>
  <c r="T2325" i="1"/>
  <c r="S2325" i="1"/>
  <c r="T2156" i="1"/>
  <c r="S2156" i="1"/>
  <c r="T1289" i="1"/>
  <c r="S1289" i="1"/>
  <c r="T858" i="1"/>
  <c r="S858" i="1"/>
  <c r="T759" i="1"/>
  <c r="S759" i="1"/>
  <c r="T609" i="1"/>
  <c r="S609" i="1"/>
  <c r="T96" i="1"/>
  <c r="S96" i="1"/>
  <c r="T4102" i="1"/>
  <c r="S4102" i="1"/>
  <c r="T1878" i="1"/>
  <c r="S1878" i="1"/>
  <c r="T4112" i="1"/>
  <c r="S4112" i="1"/>
  <c r="T4045" i="1"/>
  <c r="S4045" i="1"/>
  <c r="T3822" i="1"/>
  <c r="S3822" i="1"/>
  <c r="T3727" i="1"/>
  <c r="S3727" i="1"/>
  <c r="T3706" i="1"/>
  <c r="S3706" i="1"/>
  <c r="T3654" i="1"/>
  <c r="S3654" i="1"/>
  <c r="T3542" i="1"/>
  <c r="S3542" i="1"/>
  <c r="T3478" i="1"/>
  <c r="S3478" i="1"/>
  <c r="T3477" i="1"/>
  <c r="S3477" i="1"/>
  <c r="T3455" i="1"/>
  <c r="S3455" i="1"/>
  <c r="T3446" i="1"/>
  <c r="S3446" i="1"/>
  <c r="T3257" i="1"/>
  <c r="S3257" i="1"/>
  <c r="T3056" i="1"/>
  <c r="S3056" i="1"/>
  <c r="T3013" i="1"/>
  <c r="S3013" i="1"/>
  <c r="T2996" i="1"/>
  <c r="S2996" i="1"/>
  <c r="T2925" i="1"/>
  <c r="S2925" i="1"/>
  <c r="T2742" i="1"/>
  <c r="S2742" i="1"/>
  <c r="T2641" i="1"/>
  <c r="S2641" i="1"/>
  <c r="T2488" i="1"/>
  <c r="S2488" i="1"/>
  <c r="T2481" i="1"/>
  <c r="S2481" i="1"/>
  <c r="T2457" i="1"/>
  <c r="S2457" i="1"/>
  <c r="T2301" i="1"/>
  <c r="S2301" i="1"/>
  <c r="T2283" i="1"/>
  <c r="S2283" i="1"/>
  <c r="T2218" i="1"/>
  <c r="S2218" i="1"/>
  <c r="T2114" i="1"/>
  <c r="S2114" i="1"/>
  <c r="T1851" i="1"/>
  <c r="S1851" i="1"/>
  <c r="T1824" i="1"/>
  <c r="S1824" i="1"/>
  <c r="T1347" i="1"/>
  <c r="S1347" i="1"/>
  <c r="T1095" i="1"/>
  <c r="S1095" i="1"/>
  <c r="T855" i="1"/>
  <c r="S855" i="1"/>
  <c r="T850" i="1"/>
  <c r="S850" i="1"/>
  <c r="T829" i="1"/>
  <c r="S829" i="1"/>
  <c r="T374" i="1"/>
  <c r="S374" i="1"/>
  <c r="T78" i="1"/>
  <c r="S78" i="1"/>
  <c r="T3564" i="1"/>
  <c r="S3564" i="1"/>
  <c r="T3695" i="1"/>
  <c r="S3695" i="1"/>
  <c r="T2640" i="1"/>
  <c r="S2640" i="1"/>
  <c r="T3789" i="1"/>
  <c r="S3789" i="1"/>
  <c r="T3688" i="1"/>
  <c r="S3688" i="1"/>
  <c r="T3560" i="1"/>
  <c r="S3560" i="1"/>
  <c r="T3523" i="1"/>
  <c r="S3523" i="1"/>
  <c r="T3407" i="1"/>
  <c r="S3407" i="1"/>
  <c r="T3311" i="1"/>
  <c r="S3311" i="1"/>
  <c r="T2172" i="1"/>
  <c r="S2172" i="1"/>
  <c r="T1834" i="1"/>
  <c r="S1834" i="1"/>
  <c r="T1687" i="1"/>
  <c r="S1687" i="1"/>
  <c r="T1402" i="1"/>
  <c r="S1402" i="1"/>
  <c r="T820" i="1"/>
  <c r="S820" i="1"/>
  <c r="T97" i="1"/>
  <c r="S97" i="1"/>
  <c r="T24" i="1"/>
  <c r="S24" i="1"/>
  <c r="T3989" i="1"/>
  <c r="S3989" i="1"/>
  <c r="T3496" i="1"/>
  <c r="S3496" i="1"/>
  <c r="T3327" i="1"/>
  <c r="S3327" i="1"/>
  <c r="T2887" i="1"/>
  <c r="S2887" i="1"/>
  <c r="T2807" i="1"/>
  <c r="S2807" i="1"/>
  <c r="T2450" i="1"/>
  <c r="S2450" i="1"/>
  <c r="T2319" i="1"/>
  <c r="S2319" i="1"/>
  <c r="T2163" i="1"/>
  <c r="S2163" i="1"/>
  <c r="T1835" i="1"/>
  <c r="S1835" i="1"/>
  <c r="T1642" i="1"/>
  <c r="S1642" i="1"/>
  <c r="T1388" i="1"/>
  <c r="S1388" i="1"/>
  <c r="T1108" i="1"/>
  <c r="S1108" i="1"/>
  <c r="T821" i="1"/>
  <c r="S821" i="1"/>
  <c r="T620" i="1"/>
  <c r="S620" i="1"/>
  <c r="T583" i="1"/>
  <c r="S583" i="1"/>
  <c r="T443" i="1"/>
  <c r="S443" i="1"/>
  <c r="T99" i="1"/>
  <c r="S99" i="1"/>
  <c r="T79" i="1"/>
  <c r="S79" i="1"/>
  <c r="T2364" i="1"/>
  <c r="S2364" i="1"/>
  <c r="T2219" i="1"/>
  <c r="S2219" i="1"/>
  <c r="T2838" i="1"/>
  <c r="S2838" i="1"/>
  <c r="T1812" i="1"/>
  <c r="S1812" i="1"/>
  <c r="T441" i="1"/>
  <c r="S441" i="1"/>
  <c r="T179" i="1"/>
  <c r="S179" i="1"/>
  <c r="T117" i="1"/>
  <c r="S117" i="1"/>
  <c r="T1898" i="1"/>
  <c r="S1898" i="1"/>
  <c r="T2258" i="1"/>
  <c r="S2258" i="1"/>
  <c r="T2069" i="1"/>
  <c r="S2069" i="1"/>
  <c r="T4111" i="1"/>
  <c r="S4111" i="1"/>
  <c r="T4104" i="1"/>
  <c r="S4104" i="1"/>
  <c r="T4055" i="1"/>
  <c r="S4055" i="1"/>
  <c r="T4053" i="1"/>
  <c r="S4053" i="1"/>
  <c r="T4041" i="1"/>
  <c r="S4041" i="1"/>
  <c r="T4018" i="1"/>
  <c r="S4018" i="1"/>
  <c r="T4006" i="1"/>
  <c r="S4006" i="1"/>
  <c r="T3993" i="1"/>
  <c r="S3993" i="1"/>
  <c r="T3883" i="1"/>
  <c r="S3883" i="1"/>
  <c r="T3860" i="1"/>
  <c r="S3860" i="1"/>
  <c r="T3833" i="1"/>
  <c r="S3833" i="1"/>
  <c r="T3831" i="1"/>
  <c r="S3831" i="1"/>
  <c r="T3763" i="1"/>
  <c r="S3763" i="1"/>
  <c r="T3754" i="1"/>
  <c r="S3754" i="1"/>
  <c r="T3751" i="1"/>
  <c r="S3751" i="1"/>
  <c r="T3720" i="1"/>
  <c r="S3720" i="1"/>
  <c r="T3713" i="1"/>
  <c r="S3713" i="1"/>
  <c r="T3702" i="1"/>
  <c r="S3702" i="1"/>
  <c r="T3653" i="1"/>
  <c r="S3653" i="1"/>
  <c r="T3652" i="1"/>
  <c r="S3652" i="1"/>
  <c r="T3649" i="1"/>
  <c r="S3649" i="1"/>
  <c r="T3634" i="1"/>
  <c r="S3634" i="1"/>
  <c r="T3601" i="1"/>
  <c r="S3601" i="1"/>
  <c r="T3589" i="1"/>
  <c r="S3589" i="1"/>
  <c r="T3581" i="1"/>
  <c r="S3581" i="1"/>
  <c r="T3574" i="1"/>
  <c r="S3574" i="1"/>
  <c r="T3565" i="1"/>
  <c r="S3565" i="1"/>
  <c r="T3535" i="1"/>
  <c r="S3535" i="1"/>
  <c r="T3531" i="1"/>
  <c r="S3531" i="1"/>
  <c r="T3527" i="1"/>
  <c r="S3527" i="1"/>
  <c r="T3516" i="1"/>
  <c r="S3516" i="1"/>
  <c r="T3493" i="1"/>
  <c r="S3493" i="1"/>
  <c r="T3473" i="1"/>
  <c r="S3473" i="1"/>
  <c r="T3463" i="1"/>
  <c r="S3463" i="1"/>
  <c r="T3462" i="1"/>
  <c r="S3462" i="1"/>
  <c r="T3461" i="1"/>
  <c r="S3461" i="1"/>
  <c r="T3452" i="1"/>
  <c r="S3452" i="1"/>
  <c r="T3415" i="1"/>
  <c r="S3415" i="1"/>
  <c r="T3411" i="1"/>
  <c r="S3411" i="1"/>
  <c r="T3410" i="1"/>
  <c r="S3410" i="1"/>
  <c r="T3406" i="1"/>
  <c r="S3406" i="1"/>
  <c r="T3397" i="1"/>
  <c r="S3397" i="1"/>
  <c r="T3394" i="1"/>
  <c r="S3394" i="1"/>
  <c r="T3393" i="1"/>
  <c r="S3393" i="1"/>
  <c r="T3368" i="1"/>
  <c r="S3368" i="1"/>
  <c r="T3364" i="1"/>
  <c r="S3364" i="1"/>
  <c r="T3355" i="1"/>
  <c r="S3355" i="1"/>
  <c r="T3347" i="1"/>
  <c r="S3347" i="1"/>
  <c r="T3323" i="1"/>
  <c r="S3323" i="1"/>
  <c r="T3321" i="1"/>
  <c r="S3321" i="1"/>
  <c r="T3293" i="1"/>
  <c r="S3293" i="1"/>
  <c r="T3291" i="1"/>
  <c r="S3291" i="1"/>
  <c r="T3206" i="1"/>
  <c r="S3206" i="1"/>
  <c r="T3183" i="1"/>
  <c r="S3183" i="1"/>
  <c r="T3143" i="1"/>
  <c r="S3143" i="1"/>
  <c r="T3138" i="1"/>
  <c r="S3138" i="1"/>
  <c r="T3135" i="1"/>
  <c r="S3135" i="1"/>
  <c r="T3049" i="1"/>
  <c r="S3049" i="1"/>
  <c r="T3039" i="1"/>
  <c r="S3039" i="1"/>
  <c r="T3002" i="1"/>
  <c r="S3002" i="1"/>
  <c r="T2924" i="1"/>
  <c r="S2924" i="1"/>
  <c r="T2897" i="1"/>
  <c r="S2897" i="1"/>
  <c r="T2851" i="1"/>
  <c r="S2851" i="1"/>
  <c r="T2803" i="1"/>
  <c r="S2803" i="1"/>
  <c r="T2757" i="1"/>
  <c r="S2757" i="1"/>
  <c r="T2749" i="1"/>
  <c r="S2749" i="1"/>
  <c r="T2639" i="1"/>
  <c r="S2639" i="1"/>
  <c r="T2619" i="1"/>
  <c r="S2619" i="1"/>
  <c r="T2603" i="1"/>
  <c r="S2603" i="1"/>
  <c r="T2493" i="1"/>
  <c r="S2493" i="1"/>
  <c r="T2492" i="1"/>
  <c r="S2492" i="1"/>
  <c r="T2473" i="1"/>
  <c r="S2473" i="1"/>
  <c r="T2424" i="1"/>
  <c r="S2424" i="1"/>
  <c r="T2256" i="1"/>
  <c r="S2256" i="1"/>
  <c r="T2224" i="1"/>
  <c r="S2224" i="1"/>
  <c r="T2211" i="1"/>
  <c r="S2211" i="1"/>
  <c r="T2133" i="1"/>
  <c r="S2133" i="1"/>
  <c r="T2125" i="1"/>
  <c r="S2125" i="1"/>
  <c r="T2005" i="1"/>
  <c r="S2005" i="1"/>
  <c r="T1921" i="1"/>
  <c r="S1921" i="1"/>
  <c r="T1917" i="1"/>
  <c r="S1917" i="1"/>
  <c r="T1894" i="1"/>
  <c r="S1894" i="1"/>
  <c r="T1837" i="1"/>
  <c r="S1837" i="1"/>
  <c r="T1661" i="1"/>
  <c r="S1661" i="1"/>
  <c r="T1639" i="1"/>
  <c r="S1639" i="1"/>
  <c r="T1614" i="1"/>
  <c r="S1614" i="1"/>
  <c r="T1601" i="1"/>
  <c r="S1601" i="1"/>
  <c r="T1551" i="1"/>
  <c r="S1551" i="1"/>
  <c r="T1544" i="1"/>
  <c r="S1544" i="1"/>
  <c r="T1416" i="1"/>
  <c r="S1416" i="1"/>
  <c r="T1393" i="1"/>
  <c r="S1393" i="1"/>
  <c r="T1391" i="1"/>
  <c r="S1391" i="1"/>
  <c r="T1374" i="1"/>
  <c r="S1374" i="1"/>
  <c r="T1296" i="1"/>
  <c r="S1296" i="1"/>
  <c r="T1192" i="1"/>
  <c r="S1192" i="1"/>
  <c r="T1143" i="1"/>
  <c r="S1143" i="1"/>
  <c r="T1069" i="1"/>
  <c r="S1069" i="1"/>
  <c r="T1053" i="1"/>
  <c r="S1053" i="1"/>
  <c r="T1041" i="1"/>
  <c r="S1041" i="1"/>
  <c r="T931" i="1"/>
  <c r="S931" i="1"/>
  <c r="T888" i="1"/>
  <c r="S888" i="1"/>
  <c r="T831" i="1"/>
  <c r="S831" i="1"/>
  <c r="T787" i="1"/>
  <c r="S787" i="1"/>
  <c r="T780" i="1"/>
  <c r="S780" i="1"/>
  <c r="T776" i="1"/>
  <c r="S776" i="1"/>
  <c r="T595" i="1"/>
  <c r="S595" i="1"/>
  <c r="T546" i="1"/>
  <c r="S546" i="1"/>
  <c r="T541" i="1"/>
  <c r="S541" i="1"/>
  <c r="T411" i="1"/>
  <c r="S411" i="1"/>
  <c r="T377" i="1"/>
  <c r="S377" i="1"/>
  <c r="T141" i="1"/>
  <c r="S141" i="1"/>
  <c r="T127" i="1"/>
  <c r="S127" i="1"/>
  <c r="T106" i="1"/>
  <c r="S106" i="1"/>
  <c r="T92" i="1"/>
  <c r="S92" i="1"/>
  <c r="T86" i="1"/>
  <c r="S86" i="1"/>
  <c r="T76" i="1"/>
  <c r="S76" i="1"/>
  <c r="T72" i="1"/>
  <c r="S72" i="1"/>
  <c r="T11" i="1"/>
  <c r="S11" i="1"/>
  <c r="T4" i="1"/>
  <c r="S4" i="1"/>
  <c r="T467" i="1"/>
  <c r="S467" i="1"/>
  <c r="T617" i="1"/>
  <c r="S617" i="1"/>
  <c r="T1590" i="1"/>
  <c r="S1590" i="1"/>
  <c r="T4063" i="1"/>
  <c r="S4063" i="1"/>
  <c r="T2775" i="1"/>
  <c r="S2775" i="1"/>
  <c r="T3757" i="1"/>
  <c r="S3757" i="1"/>
  <c r="T3609" i="1"/>
  <c r="S3609" i="1"/>
  <c r="T3396" i="1"/>
  <c r="S3396" i="1"/>
  <c r="T3380" i="1"/>
  <c r="S3380" i="1"/>
  <c r="T2846" i="1"/>
  <c r="S2846" i="1"/>
  <c r="T2217" i="1"/>
  <c r="S2217" i="1"/>
  <c r="T1086" i="1"/>
  <c r="S1086" i="1"/>
  <c r="T912" i="1"/>
  <c r="S912" i="1"/>
  <c r="T745" i="1"/>
  <c r="S745" i="1"/>
  <c r="T463" i="1"/>
  <c r="S463" i="1"/>
  <c r="T4014" i="1"/>
  <c r="S4014" i="1"/>
  <c r="T4103" i="1"/>
  <c r="S4103" i="1"/>
  <c r="T4046" i="1"/>
  <c r="S4046" i="1"/>
  <c r="T4022" i="1"/>
  <c r="S4022" i="1"/>
  <c r="T3828" i="1"/>
  <c r="S3828" i="1"/>
  <c r="T3797" i="1"/>
  <c r="S3797" i="1"/>
  <c r="T3579" i="1"/>
  <c r="S3579" i="1"/>
  <c r="T3541" i="1"/>
  <c r="S3541" i="1"/>
  <c r="T3296" i="1"/>
  <c r="S3296" i="1"/>
  <c r="T3052" i="1"/>
  <c r="S3052" i="1"/>
  <c r="T3009" i="1"/>
  <c r="S3009" i="1"/>
  <c r="T2921" i="1"/>
  <c r="S2921" i="1"/>
  <c r="T2857" i="1"/>
  <c r="S2857" i="1"/>
  <c r="T2819" i="1"/>
  <c r="S2819" i="1"/>
  <c r="T2502" i="1"/>
  <c r="S2502" i="1"/>
  <c r="T2494" i="1"/>
  <c r="S2494" i="1"/>
  <c r="T2454" i="1"/>
  <c r="S2454" i="1"/>
  <c r="T2335" i="1"/>
  <c r="S2335" i="1"/>
  <c r="T2216" i="1"/>
  <c r="S2216" i="1"/>
  <c r="T2102" i="1"/>
  <c r="S2102" i="1"/>
  <c r="T2098" i="1"/>
  <c r="S2098" i="1"/>
  <c r="T2076" i="1"/>
  <c r="S2076" i="1"/>
  <c r="T1939" i="1"/>
  <c r="S1939" i="1"/>
  <c r="T1929" i="1"/>
  <c r="S1929" i="1"/>
  <c r="T1839" i="1"/>
  <c r="S1839" i="1"/>
  <c r="T1465" i="1"/>
  <c r="S1465" i="1"/>
  <c r="T1080" i="1"/>
  <c r="S1080" i="1"/>
  <c r="T814" i="1"/>
  <c r="S814" i="1"/>
  <c r="T388" i="1"/>
  <c r="S388" i="1"/>
  <c r="T384" i="1"/>
  <c r="S384" i="1"/>
  <c r="T132" i="1"/>
  <c r="S132" i="1"/>
  <c r="T70" i="1"/>
  <c r="S70" i="1"/>
  <c r="T52" i="1"/>
  <c r="S52" i="1"/>
  <c r="T27" i="1"/>
  <c r="S27" i="1"/>
  <c r="T3876" i="1"/>
  <c r="S3876" i="1"/>
  <c r="T3667" i="1"/>
  <c r="S3667" i="1"/>
  <c r="T3453" i="1"/>
  <c r="S3453" i="1"/>
  <c r="T2826" i="1"/>
  <c r="S2826" i="1"/>
  <c r="T2277" i="1"/>
  <c r="S2277" i="1"/>
  <c r="T1942" i="1"/>
  <c r="S1942" i="1"/>
  <c r="T1266" i="1"/>
  <c r="S1266" i="1"/>
  <c r="T1044" i="1"/>
  <c r="S1044" i="1"/>
  <c r="T203" i="1"/>
  <c r="S203" i="1"/>
  <c r="T1361" i="1"/>
  <c r="S1361" i="1"/>
  <c r="T1916" i="1"/>
  <c r="S1916" i="1"/>
  <c r="T3539" i="1"/>
  <c r="S3539" i="1"/>
  <c r="T3977" i="1"/>
  <c r="S3977" i="1"/>
  <c r="T4078" i="1"/>
  <c r="S4078" i="1"/>
  <c r="T4039" i="1"/>
  <c r="S4039" i="1"/>
  <c r="T3739" i="1"/>
  <c r="S3739" i="1"/>
  <c r="T3710" i="1"/>
  <c r="S3710" i="1"/>
  <c r="T3644" i="1"/>
  <c r="S3644" i="1"/>
  <c r="T3593" i="1"/>
  <c r="S3593" i="1"/>
  <c r="T3456" i="1"/>
  <c r="S3456" i="1"/>
  <c r="T3422" i="1"/>
  <c r="S3422" i="1"/>
  <c r="T3345" i="1"/>
  <c r="S3345" i="1"/>
  <c r="T3297" i="1"/>
  <c r="S3297" i="1"/>
  <c r="T3145" i="1"/>
  <c r="S3145" i="1"/>
  <c r="T3025" i="1"/>
  <c r="S3025" i="1"/>
  <c r="T2797" i="1"/>
  <c r="S2797" i="1"/>
  <c r="T2544" i="1"/>
  <c r="S2544" i="1"/>
  <c r="T2467" i="1"/>
  <c r="S2467" i="1"/>
  <c r="T2177" i="1"/>
  <c r="S2177" i="1"/>
  <c r="T1825" i="1"/>
  <c r="S1825" i="1"/>
  <c r="T1550" i="1"/>
  <c r="S1550" i="1"/>
  <c r="T784" i="1"/>
  <c r="S784" i="1"/>
  <c r="T758" i="1"/>
  <c r="S758" i="1"/>
  <c r="T3619" i="1"/>
  <c r="S3619" i="1"/>
  <c r="T2558" i="1"/>
  <c r="S2558" i="1"/>
  <c r="T3924" i="1"/>
  <c r="S3924" i="1"/>
  <c r="T3910" i="1"/>
  <c r="S3910" i="1"/>
  <c r="T3686" i="1"/>
  <c r="S3686" i="1"/>
  <c r="T3651" i="1"/>
  <c r="S3651" i="1"/>
  <c r="T3369" i="1"/>
  <c r="S3369" i="1"/>
  <c r="T3167" i="1"/>
  <c r="S3167" i="1"/>
  <c r="T3118" i="1"/>
  <c r="S3118" i="1"/>
  <c r="T2980" i="1"/>
  <c r="S2980" i="1"/>
  <c r="T2933" i="1"/>
  <c r="S2933" i="1"/>
  <c r="T2903" i="1"/>
  <c r="S2903" i="1"/>
  <c r="T2884" i="1"/>
  <c r="S2884" i="1"/>
  <c r="T2737" i="1"/>
  <c r="S2737" i="1"/>
  <c r="T2723" i="1"/>
  <c r="S2723" i="1"/>
  <c r="T2479" i="1"/>
  <c r="S2479" i="1"/>
  <c r="T2284" i="1"/>
  <c r="S2284" i="1"/>
  <c r="T2207" i="1"/>
  <c r="S2207" i="1"/>
  <c r="T2193" i="1"/>
  <c r="S2193" i="1"/>
  <c r="T2085" i="1"/>
  <c r="S2085" i="1"/>
  <c r="T1862" i="1"/>
  <c r="S1862" i="1"/>
  <c r="T1625" i="1"/>
  <c r="S1625" i="1"/>
  <c r="T1560" i="1"/>
  <c r="S1560" i="1"/>
  <c r="T1557" i="1"/>
  <c r="S1557" i="1"/>
  <c r="T1552" i="1"/>
  <c r="S1552" i="1"/>
  <c r="T1396" i="1"/>
  <c r="S1396" i="1"/>
  <c r="T1075" i="1"/>
  <c r="S1075" i="1"/>
  <c r="T901" i="1"/>
  <c r="S901" i="1"/>
  <c r="T560" i="1"/>
  <c r="S560" i="1"/>
  <c r="T454" i="1"/>
  <c r="S454" i="1"/>
  <c r="T83" i="1"/>
  <c r="S83" i="1"/>
  <c r="T3554" i="1"/>
  <c r="S3554" i="1"/>
  <c r="T3137" i="1"/>
  <c r="S3137" i="1"/>
  <c r="T611" i="1"/>
  <c r="S611" i="1"/>
  <c r="T4026" i="1"/>
  <c r="S4026" i="1"/>
  <c r="T3893" i="1"/>
  <c r="S3893" i="1"/>
  <c r="T3838" i="1"/>
  <c r="S3838" i="1"/>
  <c r="T3718" i="1"/>
  <c r="S3718" i="1"/>
  <c r="T3678" i="1"/>
  <c r="S3678" i="1"/>
  <c r="T3666" i="1"/>
  <c r="S3666" i="1"/>
  <c r="T3610" i="1"/>
  <c r="S3610" i="1"/>
  <c r="T3451" i="1"/>
  <c r="S3451" i="1"/>
  <c r="T3329" i="1"/>
  <c r="S3329" i="1"/>
  <c r="T3316" i="1"/>
  <c r="S3316" i="1"/>
  <c r="T3285" i="1"/>
  <c r="S3285" i="1"/>
  <c r="T2836" i="1"/>
  <c r="S2836" i="1"/>
  <c r="T2798" i="1"/>
  <c r="S2798" i="1"/>
  <c r="T2771" i="1"/>
  <c r="S2771" i="1"/>
  <c r="T2671" i="1"/>
  <c r="S2671" i="1"/>
  <c r="T2561" i="1"/>
  <c r="S2561" i="1"/>
  <c r="T2302" i="1"/>
  <c r="S2302" i="1"/>
  <c r="T2106" i="1"/>
  <c r="S2106" i="1"/>
  <c r="T1949" i="1"/>
  <c r="S1949" i="1"/>
  <c r="T1855" i="1"/>
  <c r="S1855" i="1"/>
  <c r="T1613" i="1"/>
  <c r="S1613" i="1"/>
  <c r="T1600" i="1"/>
  <c r="S1600" i="1"/>
  <c r="T825" i="1"/>
  <c r="S825" i="1"/>
  <c r="T783" i="1"/>
  <c r="S783" i="1"/>
  <c r="T648" i="1"/>
  <c r="S648" i="1"/>
  <c r="T474" i="1"/>
  <c r="S474" i="1"/>
  <c r="T2630" i="1"/>
  <c r="S2630" i="1"/>
  <c r="T3984" i="1"/>
  <c r="S3984" i="1"/>
  <c r="T3734" i="1"/>
  <c r="S3734" i="1"/>
  <c r="T3728" i="1"/>
  <c r="S3728" i="1"/>
  <c r="T2839" i="1"/>
  <c r="S2839" i="1"/>
  <c r="T2295" i="1"/>
  <c r="S2295" i="1"/>
  <c r="T1298" i="1"/>
  <c r="S1298" i="1"/>
  <c r="T949" i="1"/>
  <c r="S949" i="1"/>
  <c r="T21" i="1"/>
  <c r="S21" i="1"/>
  <c r="T3582" i="1"/>
  <c r="S3582" i="1"/>
  <c r="T3567" i="1"/>
  <c r="S3567" i="1"/>
  <c r="T3512" i="1"/>
  <c r="S3512" i="1"/>
  <c r="T3028" i="1"/>
  <c r="S3028" i="1"/>
  <c r="T2559" i="1"/>
  <c r="S2559" i="1"/>
  <c r="T2525" i="1"/>
  <c r="S2525" i="1"/>
  <c r="T1901" i="1"/>
  <c r="S1901" i="1"/>
  <c r="T1842" i="1"/>
  <c r="S1842" i="1"/>
  <c r="T1448" i="1"/>
  <c r="S1448" i="1"/>
  <c r="T1208" i="1"/>
  <c r="S1208" i="1"/>
  <c r="T932" i="1"/>
  <c r="S932" i="1"/>
  <c r="T75" i="1"/>
  <c r="S75" i="1"/>
  <c r="T1244" i="1"/>
  <c r="S1244" i="1"/>
  <c r="T2636" i="1"/>
  <c r="S2636" i="1"/>
  <c r="T3534" i="1"/>
  <c r="S3534" i="1"/>
  <c r="T3460" i="1"/>
  <c r="S3460" i="1"/>
  <c r="T1885" i="1"/>
  <c r="S1885" i="1"/>
  <c r="T385" i="1"/>
  <c r="S385" i="1"/>
  <c r="T4105" i="1"/>
  <c r="S4105" i="1"/>
  <c r="T4092" i="1"/>
  <c r="S4092" i="1"/>
  <c r="T4088" i="1"/>
  <c r="S4088" i="1"/>
  <c r="T4074" i="1"/>
  <c r="S4074" i="1"/>
  <c r="T4072" i="1"/>
  <c r="S4072" i="1"/>
  <c r="T4010" i="1"/>
  <c r="S4010" i="1"/>
  <c r="T3976" i="1"/>
  <c r="S3976" i="1"/>
  <c r="T3974" i="1"/>
  <c r="S3974" i="1"/>
  <c r="T3909" i="1"/>
  <c r="S3909" i="1"/>
  <c r="T3897" i="1"/>
  <c r="S3897" i="1"/>
  <c r="T3894" i="1"/>
  <c r="S3894" i="1"/>
  <c r="T3857" i="1"/>
  <c r="S3857" i="1"/>
  <c r="T3852" i="1"/>
  <c r="S3852" i="1"/>
  <c r="T3821" i="1"/>
  <c r="S3821" i="1"/>
  <c r="T3817" i="1"/>
  <c r="S3817" i="1"/>
  <c r="T3810" i="1"/>
  <c r="S3810" i="1"/>
  <c r="T3786" i="1"/>
  <c r="S3786" i="1"/>
  <c r="T3773" i="1"/>
  <c r="S3773" i="1"/>
  <c r="T3753" i="1"/>
  <c r="S3753" i="1"/>
  <c r="T3732" i="1"/>
  <c r="S3732" i="1"/>
  <c r="T3711" i="1"/>
  <c r="S3711" i="1"/>
  <c r="T3709" i="1"/>
  <c r="S3709" i="1"/>
  <c r="T3694" i="1"/>
  <c r="S3694" i="1"/>
  <c r="T3683" i="1"/>
  <c r="S3683" i="1"/>
  <c r="T3671" i="1"/>
  <c r="S3671" i="1"/>
  <c r="T3670" i="1"/>
  <c r="S3670" i="1"/>
  <c r="T3647" i="1"/>
  <c r="S3647" i="1"/>
  <c r="T3642" i="1"/>
  <c r="S3642" i="1"/>
  <c r="T3624" i="1"/>
  <c r="S3624" i="1"/>
  <c r="T3621" i="1"/>
  <c r="S3621" i="1"/>
  <c r="T3612" i="1"/>
  <c r="S3612" i="1"/>
  <c r="T3600" i="1"/>
  <c r="S3600" i="1"/>
  <c r="T3584" i="1"/>
  <c r="S3584" i="1"/>
  <c r="T3570" i="1"/>
  <c r="S3570" i="1"/>
  <c r="T3569" i="1"/>
  <c r="S3569" i="1"/>
  <c r="T3566" i="1"/>
  <c r="S3566" i="1"/>
  <c r="T3561" i="1"/>
  <c r="S3561" i="1"/>
  <c r="T3551" i="1"/>
  <c r="S3551" i="1"/>
  <c r="T3533" i="1"/>
  <c r="S3533" i="1"/>
  <c r="T3514" i="1"/>
  <c r="S3514" i="1"/>
  <c r="T3506" i="1"/>
  <c r="S3506" i="1"/>
  <c r="T3502" i="1"/>
  <c r="S3502" i="1"/>
  <c r="T3492" i="1"/>
  <c r="S3492" i="1"/>
  <c r="T3454" i="1"/>
  <c r="S3454" i="1"/>
  <c r="T3449" i="1"/>
  <c r="S3449" i="1"/>
  <c r="T3448" i="1"/>
  <c r="S3448" i="1"/>
  <c r="T3445" i="1"/>
  <c r="S3445" i="1"/>
  <c r="T3437" i="1"/>
  <c r="S3437" i="1"/>
  <c r="T3374" i="1"/>
  <c r="S3374" i="1"/>
  <c r="T3370" i="1"/>
  <c r="S3370" i="1"/>
  <c r="T3351" i="1"/>
  <c r="S3351" i="1"/>
  <c r="T3331" i="1"/>
  <c r="S3331" i="1"/>
  <c r="T3325" i="1"/>
  <c r="S3325" i="1"/>
  <c r="T3309" i="1"/>
  <c r="S3309" i="1"/>
  <c r="T3234" i="1"/>
  <c r="S3234" i="1"/>
  <c r="T3233" i="1"/>
  <c r="S3233" i="1"/>
  <c r="T3205" i="1"/>
  <c r="S3205" i="1"/>
  <c r="T3187" i="1"/>
  <c r="S3187" i="1"/>
  <c r="T3136" i="1"/>
  <c r="S3136" i="1"/>
  <c r="T3119" i="1"/>
  <c r="S3119" i="1"/>
  <c r="T3108" i="1"/>
  <c r="S3108" i="1"/>
  <c r="T3071" i="1"/>
  <c r="S3071" i="1"/>
  <c r="T3040" i="1"/>
  <c r="S3040" i="1"/>
  <c r="T3034" i="1"/>
  <c r="S3034" i="1"/>
  <c r="T2995" i="1"/>
  <c r="S2995" i="1"/>
  <c r="T2990" i="1"/>
  <c r="S2990" i="1"/>
  <c r="T2971" i="1"/>
  <c r="S2971" i="1"/>
  <c r="T2964" i="1"/>
  <c r="S2964" i="1"/>
  <c r="T2951" i="1"/>
  <c r="S2951" i="1"/>
  <c r="T2938" i="1"/>
  <c r="S2938" i="1"/>
  <c r="T2930" i="1"/>
  <c r="S2930" i="1"/>
  <c r="T2917" i="1"/>
  <c r="S2917" i="1"/>
  <c r="T2860" i="1"/>
  <c r="S2860" i="1"/>
  <c r="T2856" i="1"/>
  <c r="S2856" i="1"/>
  <c r="T2843" i="1"/>
  <c r="S2843" i="1"/>
  <c r="T2837" i="1"/>
  <c r="S2837" i="1"/>
  <c r="T2823" i="1"/>
  <c r="S2823" i="1"/>
  <c r="T2806" i="1"/>
  <c r="S2806" i="1"/>
  <c r="T2802" i="1"/>
  <c r="S2802" i="1"/>
  <c r="T2789" i="1"/>
  <c r="S2789" i="1"/>
  <c r="T2785" i="1"/>
  <c r="S2785" i="1"/>
  <c r="T2784" i="1"/>
  <c r="S2784" i="1"/>
  <c r="T2761" i="1"/>
  <c r="S2761" i="1"/>
  <c r="T2670" i="1"/>
  <c r="S2670" i="1"/>
  <c r="T2638" i="1"/>
  <c r="S2638" i="1"/>
  <c r="T2621" i="1"/>
  <c r="S2621" i="1"/>
  <c r="T2585" i="1"/>
  <c r="S2585" i="1"/>
  <c r="T2539" i="1"/>
  <c r="S2539" i="1"/>
  <c r="T2500" i="1"/>
  <c r="S2500" i="1"/>
  <c r="T2484" i="1"/>
  <c r="S2484" i="1"/>
  <c r="T2472" i="1"/>
  <c r="S2472" i="1"/>
  <c r="T2469" i="1"/>
  <c r="S2469" i="1"/>
  <c r="T2419" i="1"/>
  <c r="S2419" i="1"/>
  <c r="T2386" i="1"/>
  <c r="S2386" i="1"/>
  <c r="T2367" i="1"/>
  <c r="S2367" i="1"/>
  <c r="T2355" i="1"/>
  <c r="S2355" i="1"/>
  <c r="T2349" i="1"/>
  <c r="S2349" i="1"/>
  <c r="T2346" i="1"/>
  <c r="S2346" i="1"/>
  <c r="T2327" i="1"/>
  <c r="S2327" i="1"/>
  <c r="T2299" i="1"/>
  <c r="S2299" i="1"/>
  <c r="T2290" i="1"/>
  <c r="S2290" i="1"/>
  <c r="T2281" i="1"/>
  <c r="S2281" i="1"/>
  <c r="T2274" i="1"/>
  <c r="S2274" i="1"/>
  <c r="T2263" i="1"/>
  <c r="S2263" i="1"/>
  <c r="T2261" i="1"/>
  <c r="S2261" i="1"/>
  <c r="T2243" i="1"/>
  <c r="S2243" i="1"/>
  <c r="T2230" i="1"/>
  <c r="S2230" i="1"/>
  <c r="T2221" i="1"/>
  <c r="S2221" i="1"/>
  <c r="T2210" i="1"/>
  <c r="S2210" i="1"/>
  <c r="T2181" i="1"/>
  <c r="S2181" i="1"/>
  <c r="T2174" i="1"/>
  <c r="S2174" i="1"/>
  <c r="T2140" i="1"/>
  <c r="S2140" i="1"/>
  <c r="T2135" i="1"/>
  <c r="S2135" i="1"/>
  <c r="T2120" i="1"/>
  <c r="S2120" i="1"/>
  <c r="T2104" i="1"/>
  <c r="S2104" i="1"/>
  <c r="T2082" i="1"/>
  <c r="S2082" i="1"/>
  <c r="T1997" i="1"/>
  <c r="S1997" i="1"/>
  <c r="T1932" i="1"/>
  <c r="S1932" i="1"/>
  <c r="T1904" i="1"/>
  <c r="S1904" i="1"/>
  <c r="T1900" i="1"/>
  <c r="S1900" i="1"/>
  <c r="T1896" i="1"/>
  <c r="S1896" i="1"/>
  <c r="T1886" i="1"/>
  <c r="S1886" i="1"/>
  <c r="T1847" i="1"/>
  <c r="S1847" i="1"/>
  <c r="T1841" i="1"/>
  <c r="S1841" i="1"/>
  <c r="T1840" i="1"/>
  <c r="S1840" i="1"/>
  <c r="T1833" i="1"/>
  <c r="S1833" i="1"/>
  <c r="T1760" i="1"/>
  <c r="S1760" i="1"/>
  <c r="T1741" i="1"/>
  <c r="S1741" i="1"/>
  <c r="T1737" i="1"/>
  <c r="S1737" i="1"/>
  <c r="T1733" i="1"/>
  <c r="S1733" i="1"/>
  <c r="T1682" i="1"/>
  <c r="S1682" i="1"/>
  <c r="T1677" i="1"/>
  <c r="S1677" i="1"/>
  <c r="T1672" i="1"/>
  <c r="S1672" i="1"/>
  <c r="T1665" i="1"/>
  <c r="S1665" i="1"/>
  <c r="T1640" i="1"/>
  <c r="S1640" i="1"/>
  <c r="T1626" i="1"/>
  <c r="S1626" i="1"/>
  <c r="T1622" i="1"/>
  <c r="S1622" i="1"/>
  <c r="T1615" i="1"/>
  <c r="S1615" i="1"/>
  <c r="T1596" i="1"/>
  <c r="S1596" i="1"/>
  <c r="T1584" i="1"/>
  <c r="S1584" i="1"/>
  <c r="T1583" i="1"/>
  <c r="S1583" i="1"/>
  <c r="T1548" i="1"/>
  <c r="S1548" i="1"/>
  <c r="T1546" i="1"/>
  <c r="S1546" i="1"/>
  <c r="T1430" i="1"/>
  <c r="S1430" i="1"/>
  <c r="T1428" i="1"/>
  <c r="S1428" i="1"/>
  <c r="T1410" i="1"/>
  <c r="S1410" i="1"/>
  <c r="T1364" i="1"/>
  <c r="S1364" i="1"/>
  <c r="T1355" i="1"/>
  <c r="S1355" i="1"/>
  <c r="T1285" i="1"/>
  <c r="S1285" i="1"/>
  <c r="T1240" i="1"/>
  <c r="S1240" i="1"/>
  <c r="T1235" i="1"/>
  <c r="S1235" i="1"/>
  <c r="T1213" i="1"/>
  <c r="S1213" i="1"/>
  <c r="T1184" i="1"/>
  <c r="S1184" i="1"/>
  <c r="T1137" i="1"/>
  <c r="S1137" i="1"/>
  <c r="T1130" i="1"/>
  <c r="S1130" i="1"/>
  <c r="T1119" i="1"/>
  <c r="S1119" i="1"/>
  <c r="T1115" i="1"/>
  <c r="S1115" i="1"/>
  <c r="T1077" i="1"/>
  <c r="S1077" i="1"/>
  <c r="T1065" i="1"/>
  <c r="S1065" i="1"/>
  <c r="T1039" i="1"/>
  <c r="S1039" i="1"/>
  <c r="T890" i="1"/>
  <c r="S890" i="1"/>
  <c r="T889" i="1"/>
  <c r="S889" i="1"/>
  <c r="T887" i="1"/>
  <c r="S887" i="1"/>
  <c r="T816" i="1"/>
  <c r="S816" i="1"/>
  <c r="T813" i="1"/>
  <c r="S813" i="1"/>
  <c r="T790" i="1"/>
  <c r="S790" i="1"/>
  <c r="T786" i="1"/>
  <c r="S786" i="1"/>
  <c r="T782" i="1"/>
  <c r="S782" i="1"/>
  <c r="T586" i="1"/>
  <c r="S586" i="1"/>
  <c r="T492" i="1"/>
  <c r="S492" i="1"/>
  <c r="T446" i="1"/>
  <c r="S446" i="1"/>
  <c r="T438" i="1"/>
  <c r="S438" i="1"/>
  <c r="T432" i="1"/>
  <c r="S432" i="1"/>
  <c r="T418" i="1"/>
  <c r="S418" i="1"/>
  <c r="T412" i="1"/>
  <c r="S412" i="1"/>
  <c r="T392" i="1"/>
  <c r="S392" i="1"/>
  <c r="T316" i="1"/>
  <c r="S316" i="1"/>
  <c r="T312" i="1"/>
  <c r="S312" i="1"/>
  <c r="T308" i="1"/>
  <c r="S308" i="1"/>
  <c r="T268" i="1"/>
  <c r="S268" i="1"/>
  <c r="T241" i="1"/>
  <c r="S241" i="1"/>
  <c r="T236" i="1"/>
  <c r="S236" i="1"/>
  <c r="T224" i="1"/>
  <c r="S224" i="1"/>
  <c r="T195" i="1"/>
  <c r="S195" i="1"/>
  <c r="T184" i="1"/>
  <c r="S184" i="1"/>
  <c r="T181" i="1"/>
  <c r="S181" i="1"/>
  <c r="T111" i="1"/>
  <c r="S111" i="1"/>
  <c r="T95" i="1"/>
  <c r="S95" i="1"/>
  <c r="T37" i="1"/>
  <c r="S37" i="1"/>
  <c r="T466" i="1"/>
  <c r="S466" i="1"/>
  <c r="T3705" i="1"/>
  <c r="S3705" i="1"/>
  <c r="T3319" i="1"/>
  <c r="S3319" i="1"/>
  <c r="T2634" i="1"/>
  <c r="S2634" i="1"/>
  <c r="T3771" i="1"/>
  <c r="S3771" i="1"/>
  <c r="T3598" i="1"/>
  <c r="S3598" i="1"/>
  <c r="T3548" i="1"/>
  <c r="S3548" i="1"/>
  <c r="T2741" i="1"/>
  <c r="S2741" i="1"/>
  <c r="T2485" i="1"/>
  <c r="S2485" i="1"/>
  <c r="T2208" i="1"/>
  <c r="S2208" i="1"/>
  <c r="T2126" i="1"/>
  <c r="S2126" i="1"/>
  <c r="T1656" i="1"/>
  <c r="S1656" i="1"/>
  <c r="T1089" i="1"/>
  <c r="S1089" i="1"/>
  <c r="T1061" i="1"/>
  <c r="S1061" i="1"/>
  <c r="T848" i="1"/>
  <c r="S848" i="1"/>
  <c r="T175" i="1"/>
  <c r="S175" i="1"/>
  <c r="T2514" i="1"/>
  <c r="S2514" i="1"/>
  <c r="T530" i="1"/>
  <c r="S530" i="1"/>
  <c r="T4003" i="1"/>
  <c r="S4003" i="1"/>
  <c r="T3961" i="1"/>
  <c r="S3961" i="1"/>
  <c r="T3944" i="1"/>
  <c r="S3944" i="1"/>
  <c r="T3835" i="1"/>
  <c r="S3835" i="1"/>
  <c r="T3834" i="1"/>
  <c r="S3834" i="1"/>
  <c r="T3785" i="1"/>
  <c r="S3785" i="1"/>
  <c r="T3746" i="1"/>
  <c r="S3746" i="1"/>
  <c r="T3668" i="1"/>
  <c r="S3668" i="1"/>
  <c r="T3543" i="1"/>
  <c r="S3543" i="1"/>
  <c r="T3441" i="1"/>
  <c r="S3441" i="1"/>
  <c r="T3401" i="1"/>
  <c r="S3401" i="1"/>
  <c r="T3229" i="1"/>
  <c r="S3229" i="1"/>
  <c r="T3228" i="1"/>
  <c r="S3228" i="1"/>
  <c r="T3182" i="1"/>
  <c r="S3182" i="1"/>
  <c r="T2957" i="1"/>
  <c r="S2957" i="1"/>
  <c r="T2845" i="1"/>
  <c r="S2845" i="1"/>
  <c r="T2471" i="1"/>
  <c r="S2471" i="1"/>
  <c r="T2405" i="1"/>
  <c r="S2405" i="1"/>
  <c r="T2316" i="1"/>
  <c r="S2316" i="1"/>
  <c r="T2297" i="1"/>
  <c r="S2297" i="1"/>
  <c r="T2191" i="1"/>
  <c r="S2191" i="1"/>
  <c r="T2119" i="1"/>
  <c r="S2119" i="1"/>
  <c r="T1888" i="1"/>
  <c r="S1888" i="1"/>
  <c r="T1821" i="1"/>
  <c r="S1821" i="1"/>
  <c r="T1754" i="1"/>
  <c r="S1754" i="1"/>
  <c r="T1743" i="1"/>
  <c r="S1743" i="1"/>
  <c r="T1644" i="1"/>
  <c r="S1644" i="1"/>
  <c r="T1610" i="1"/>
  <c r="S1610" i="1"/>
  <c r="T1591" i="1"/>
  <c r="S1591" i="1"/>
  <c r="T1586" i="1"/>
  <c r="S1586" i="1"/>
  <c r="T1509" i="1"/>
  <c r="S1509" i="1"/>
  <c r="T1493" i="1"/>
  <c r="S1493" i="1"/>
  <c r="T1356" i="1"/>
  <c r="S1356" i="1"/>
  <c r="T860" i="1"/>
  <c r="S860" i="1"/>
  <c r="T859" i="1"/>
  <c r="S859" i="1"/>
  <c r="T789" i="1"/>
  <c r="S789" i="1"/>
  <c r="T712" i="1"/>
  <c r="S712" i="1"/>
  <c r="T531" i="1"/>
  <c r="S531" i="1"/>
  <c r="T182" i="1"/>
  <c r="S182" i="1"/>
  <c r="T133" i="1"/>
  <c r="S133" i="1"/>
  <c r="T87" i="1"/>
  <c r="S87" i="1"/>
  <c r="T66" i="1"/>
  <c r="S66" i="1"/>
  <c r="T4071" i="1"/>
  <c r="S4071" i="1"/>
  <c r="T4004" i="1"/>
  <c r="S4004" i="1"/>
  <c r="T4000" i="1"/>
  <c r="S4000" i="1"/>
  <c r="T3764" i="1"/>
  <c r="S3764" i="1"/>
  <c r="T3615" i="1"/>
  <c r="S3615" i="1"/>
  <c r="T3151" i="1"/>
  <c r="S3151" i="1"/>
  <c r="T3131" i="1"/>
  <c r="S3131" i="1"/>
  <c r="T2783" i="1"/>
  <c r="S2783" i="1"/>
  <c r="T2560" i="1"/>
  <c r="S2560" i="1"/>
  <c r="T1730" i="1"/>
  <c r="S1730" i="1"/>
  <c r="T28" i="1"/>
  <c r="S28" i="1"/>
  <c r="T3978" i="1"/>
  <c r="S3978" i="1"/>
  <c r="T3712" i="1"/>
  <c r="S3712" i="1"/>
  <c r="T1853" i="1"/>
  <c r="S1853" i="1"/>
  <c r="T1379" i="1"/>
  <c r="S1379" i="1"/>
  <c r="T830" i="1"/>
  <c r="S830" i="1"/>
  <c r="T112" i="1"/>
  <c r="S112" i="1"/>
  <c r="T105" i="1"/>
  <c r="S105" i="1"/>
  <c r="T81" i="1"/>
  <c r="S81" i="1"/>
  <c r="T1035" i="1"/>
  <c r="S1035" i="1"/>
  <c r="T3001" i="1"/>
  <c r="S3001" i="1"/>
  <c r="T2045" i="1"/>
  <c r="S2045" i="1"/>
  <c r="T3524" i="1"/>
  <c r="S3524" i="1"/>
  <c r="T3964" i="1"/>
  <c r="S3964" i="1"/>
  <c r="T938" i="1"/>
  <c r="S938" i="1"/>
  <c r="T744" i="1"/>
  <c r="S744" i="1"/>
  <c r="T417" i="1"/>
  <c r="S417" i="1"/>
  <c r="T857" i="1"/>
  <c r="S857" i="1"/>
  <c r="T4115" i="1"/>
  <c r="S4115" i="1"/>
  <c r="T4058" i="1"/>
  <c r="S4058" i="1"/>
  <c r="T4052" i="1"/>
  <c r="S4052" i="1"/>
  <c r="T4020" i="1"/>
  <c r="S4020" i="1"/>
  <c r="T3990" i="1"/>
  <c r="S3990" i="1"/>
  <c r="T3986" i="1"/>
  <c r="S3986" i="1"/>
  <c r="T3917" i="1"/>
  <c r="S3917" i="1"/>
  <c r="T3908" i="1"/>
  <c r="S3908" i="1"/>
  <c r="T3907" i="1"/>
  <c r="S3907" i="1"/>
  <c r="T3905" i="1"/>
  <c r="S3905" i="1"/>
  <c r="T3873" i="1"/>
  <c r="S3873" i="1"/>
  <c r="T3818" i="1"/>
  <c r="S3818" i="1"/>
  <c r="T3816" i="1"/>
  <c r="S3816" i="1"/>
  <c r="T3812" i="1"/>
  <c r="S3812" i="1"/>
  <c r="T3809" i="1"/>
  <c r="S3809" i="1"/>
  <c r="T3793" i="1"/>
  <c r="S3793" i="1"/>
  <c r="T3766" i="1"/>
  <c r="S3766" i="1"/>
  <c r="T3760" i="1"/>
  <c r="S3760" i="1"/>
  <c r="T3740" i="1"/>
  <c r="S3740" i="1"/>
  <c r="T3738" i="1"/>
  <c r="S3738" i="1"/>
  <c r="T3736" i="1"/>
  <c r="S3736" i="1"/>
  <c r="T3735" i="1"/>
  <c r="S3735" i="1"/>
  <c r="T3724" i="1"/>
  <c r="S3724" i="1"/>
  <c r="T3708" i="1"/>
  <c r="S3708" i="1"/>
  <c r="T3703" i="1"/>
  <c r="S3703" i="1"/>
  <c r="T3692" i="1"/>
  <c r="S3692" i="1"/>
  <c r="T3660" i="1"/>
  <c r="S3660" i="1"/>
  <c r="T3656" i="1"/>
  <c r="S3656" i="1"/>
  <c r="T3605" i="1"/>
  <c r="S3605" i="1"/>
  <c r="T3583" i="1"/>
  <c r="S3583" i="1"/>
  <c r="T3580" i="1"/>
  <c r="S3580" i="1"/>
  <c r="T3573" i="1"/>
  <c r="S3573" i="1"/>
  <c r="T3553" i="1"/>
  <c r="S3553" i="1"/>
  <c r="T3545" i="1"/>
  <c r="S3545" i="1"/>
  <c r="T3520" i="1"/>
  <c r="S3520" i="1"/>
  <c r="T3513" i="1"/>
  <c r="S3513" i="1"/>
  <c r="T3503" i="1"/>
  <c r="S3503" i="1"/>
  <c r="T3495" i="1"/>
  <c r="S3495" i="1"/>
  <c r="T3482" i="1"/>
  <c r="S3482" i="1"/>
  <c r="T3481" i="1"/>
  <c r="S3481" i="1"/>
  <c r="T3429" i="1"/>
  <c r="S3429" i="1"/>
  <c r="T3398" i="1"/>
  <c r="S3398" i="1"/>
  <c r="T3395" i="1"/>
  <c r="S3395" i="1"/>
  <c r="T3392" i="1"/>
  <c r="S3392" i="1"/>
  <c r="T3390" i="1"/>
  <c r="S3390" i="1"/>
  <c r="T3372" i="1"/>
  <c r="S3372" i="1"/>
  <c r="T3358" i="1"/>
  <c r="S3358" i="1"/>
  <c r="T3348" i="1"/>
  <c r="S3348" i="1"/>
  <c r="T3332" i="1"/>
  <c r="S3332" i="1"/>
  <c r="T3326" i="1"/>
  <c r="S3326" i="1"/>
  <c r="T3308" i="1"/>
  <c r="S3308" i="1"/>
  <c r="T3298" i="1"/>
  <c r="S3298" i="1"/>
  <c r="T3273" i="1"/>
  <c r="S3273" i="1"/>
  <c r="T3253" i="1"/>
  <c r="S3253" i="1"/>
  <c r="T3180" i="1"/>
  <c r="S3180" i="1"/>
  <c r="T3161" i="1"/>
  <c r="S3161" i="1"/>
  <c r="T3139" i="1"/>
  <c r="S3139" i="1"/>
  <c r="T3123" i="1"/>
  <c r="S3123" i="1"/>
  <c r="T3044" i="1"/>
  <c r="S3044" i="1"/>
  <c r="T3033" i="1"/>
  <c r="S3033" i="1"/>
  <c r="T3012" i="1"/>
  <c r="S3012" i="1"/>
  <c r="T2967" i="1"/>
  <c r="S2967" i="1"/>
  <c r="T2939" i="1"/>
  <c r="S2939" i="1"/>
  <c r="T2906" i="1"/>
  <c r="S2906" i="1"/>
  <c r="T2844" i="1"/>
  <c r="S2844" i="1"/>
  <c r="T2816" i="1"/>
  <c r="S2816" i="1"/>
  <c r="T2759" i="1"/>
  <c r="S2759" i="1"/>
  <c r="T2669" i="1"/>
  <c r="S2669" i="1"/>
  <c r="T2643" i="1"/>
  <c r="S2643" i="1"/>
  <c r="T2624" i="1"/>
  <c r="S2624" i="1"/>
  <c r="T2599" i="1"/>
  <c r="S2599" i="1"/>
  <c r="T2593" i="1"/>
  <c r="S2593" i="1"/>
  <c r="T2555" i="1"/>
  <c r="S2555" i="1"/>
  <c r="T2497" i="1"/>
  <c r="S2497" i="1"/>
  <c r="T2496" i="1"/>
  <c r="S2496" i="1"/>
  <c r="T2489" i="1"/>
  <c r="S2489" i="1"/>
  <c r="T2458" i="1"/>
  <c r="S2458" i="1"/>
  <c r="T2360" i="1"/>
  <c r="S2360" i="1"/>
  <c r="T2292" i="1"/>
  <c r="S2292" i="1"/>
  <c r="T2291" i="1"/>
  <c r="S2291" i="1"/>
  <c r="T2288" i="1"/>
  <c r="S2288" i="1"/>
  <c r="T2268" i="1"/>
  <c r="S2268" i="1"/>
  <c r="T2206" i="1"/>
  <c r="S2206" i="1"/>
  <c r="T2117" i="1"/>
  <c r="S2117" i="1"/>
  <c r="T2095" i="1"/>
  <c r="S2095" i="1"/>
  <c r="T2089" i="1"/>
  <c r="S2089" i="1"/>
  <c r="T2084" i="1"/>
  <c r="S2084" i="1"/>
  <c r="T2022" i="1"/>
  <c r="S2022" i="1"/>
  <c r="T1994" i="1"/>
  <c r="S1994" i="1"/>
  <c r="T1928" i="1"/>
  <c r="S1928" i="1"/>
  <c r="T1927" i="1"/>
  <c r="S1927" i="1"/>
  <c r="T1923" i="1"/>
  <c r="S1923" i="1"/>
  <c r="T1846" i="1"/>
  <c r="S1846" i="1"/>
  <c r="T1831" i="1"/>
  <c r="S1831" i="1"/>
  <c r="T1768" i="1"/>
  <c r="S1768" i="1"/>
  <c r="T1680" i="1"/>
  <c r="S1680" i="1"/>
  <c r="T1657" i="1"/>
  <c r="S1657" i="1"/>
  <c r="T1621" i="1"/>
  <c r="S1621" i="1"/>
  <c r="T1620" i="1"/>
  <c r="S1620" i="1"/>
  <c r="T1611" i="1"/>
  <c r="S1611" i="1"/>
  <c r="T1604" i="1"/>
  <c r="S1604" i="1"/>
  <c r="T1588" i="1"/>
  <c r="S1588" i="1"/>
  <c r="T1558" i="1"/>
  <c r="S1558" i="1"/>
  <c r="T1508" i="1"/>
  <c r="S1508" i="1"/>
  <c r="T1498" i="1"/>
  <c r="S1498" i="1"/>
  <c r="T1475" i="1"/>
  <c r="S1475" i="1"/>
  <c r="T1472" i="1"/>
  <c r="S1472" i="1"/>
  <c r="T1444" i="1"/>
  <c r="S1444" i="1"/>
  <c r="T1376" i="1"/>
  <c r="S1376" i="1"/>
  <c r="T1372" i="1"/>
  <c r="S1372" i="1"/>
  <c r="T1362" i="1"/>
  <c r="S1362" i="1"/>
  <c r="T1346" i="1"/>
  <c r="S1346" i="1"/>
  <c r="T1291" i="1"/>
  <c r="S1291" i="1"/>
  <c r="T1288" i="1"/>
  <c r="S1288" i="1"/>
  <c r="T1265" i="1"/>
  <c r="S1265" i="1"/>
  <c r="T1055" i="1"/>
  <c r="S1055" i="1"/>
  <c r="T1040" i="1"/>
  <c r="S1040" i="1"/>
  <c r="T916" i="1"/>
  <c r="S916" i="1"/>
  <c r="T884" i="1"/>
  <c r="S884" i="1"/>
  <c r="T833" i="1"/>
  <c r="S833" i="1"/>
  <c r="T819" i="1"/>
  <c r="S819" i="1"/>
  <c r="T815" i="1"/>
  <c r="S815" i="1"/>
  <c r="T812" i="1"/>
  <c r="S812" i="1"/>
  <c r="T802" i="1"/>
  <c r="S802" i="1"/>
  <c r="T785" i="1"/>
  <c r="S785" i="1"/>
  <c r="T774" i="1"/>
  <c r="S774" i="1"/>
  <c r="T740" i="1"/>
  <c r="S740" i="1"/>
  <c r="T652" i="1"/>
  <c r="S652" i="1"/>
  <c r="T606" i="1"/>
  <c r="S606" i="1"/>
  <c r="T528" i="1"/>
  <c r="S528" i="1"/>
  <c r="T516" i="1"/>
  <c r="S516" i="1"/>
  <c r="T479" i="1"/>
  <c r="S479" i="1"/>
  <c r="T255" i="1"/>
  <c r="S255" i="1"/>
  <c r="T190" i="1"/>
  <c r="S190" i="1"/>
  <c r="T186" i="1"/>
  <c r="S186" i="1"/>
  <c r="T178" i="1"/>
  <c r="S178" i="1"/>
  <c r="T156" i="1"/>
  <c r="S156" i="1"/>
  <c r="T110" i="1"/>
  <c r="S110" i="1"/>
  <c r="T101" i="1"/>
  <c r="S101" i="1"/>
  <c r="T98" i="1"/>
  <c r="S98" i="1"/>
  <c r="T19" i="1"/>
  <c r="S19" i="1"/>
  <c r="T1022" i="1"/>
  <c r="S1022" i="1"/>
  <c r="T3499" i="1"/>
  <c r="S3499" i="1"/>
  <c r="T2551" i="1"/>
  <c r="S2551" i="1"/>
  <c r="T2010" i="1"/>
  <c r="S2010" i="1"/>
  <c r="T4093" i="1"/>
  <c r="S4093" i="1"/>
  <c r="T3898" i="1"/>
  <c r="S3898" i="1"/>
  <c r="T3596" i="1"/>
  <c r="S3596" i="1"/>
  <c r="T3246" i="1"/>
  <c r="S3246" i="1"/>
  <c r="T1987" i="1"/>
  <c r="S1987" i="1"/>
  <c r="T1481" i="1"/>
  <c r="S1481" i="1"/>
  <c r="T826" i="1"/>
  <c r="S826" i="1"/>
  <c r="T3992" i="1"/>
  <c r="S3992" i="1"/>
  <c r="T3530" i="1"/>
  <c r="S3530" i="1"/>
  <c r="T3500" i="1"/>
  <c r="S3500" i="1"/>
  <c r="T3487" i="1"/>
  <c r="S3487" i="1"/>
  <c r="T1342" i="1"/>
  <c r="S1342" i="1"/>
  <c r="T3969" i="1"/>
  <c r="S3969" i="1"/>
  <c r="T3419" i="1"/>
  <c r="S3419" i="1"/>
  <c r="T1674" i="1"/>
  <c r="S1674" i="1"/>
  <c r="T1294" i="1"/>
  <c r="S1294" i="1"/>
  <c r="T791" i="1"/>
  <c r="S791" i="1"/>
  <c r="T3957" i="1"/>
  <c r="S3957" i="1"/>
  <c r="T3385" i="1"/>
  <c r="S3385" i="1"/>
  <c r="T3357" i="1"/>
  <c r="S3357" i="1"/>
  <c r="T3032" i="1"/>
  <c r="S3032" i="1"/>
  <c r="T2605" i="1"/>
  <c r="S2605" i="1"/>
  <c r="T1711" i="1"/>
  <c r="S1711" i="1"/>
  <c r="T1582" i="1"/>
  <c r="S1582" i="1"/>
  <c r="T1456" i="1"/>
  <c r="S1456" i="1"/>
  <c r="T3479" i="1"/>
  <c r="S3479" i="1"/>
  <c r="T3330" i="1"/>
  <c r="S3330" i="1"/>
  <c r="T3305" i="1"/>
  <c r="S3305" i="1"/>
  <c r="T3277" i="1"/>
  <c r="S3277" i="1"/>
  <c r="T3272" i="1"/>
  <c r="S3272" i="1"/>
  <c r="T3150" i="1"/>
  <c r="S3150" i="1"/>
  <c r="T2929" i="1"/>
  <c r="S2929" i="1"/>
  <c r="T2913" i="1"/>
  <c r="S2913" i="1"/>
  <c r="T2185" i="1"/>
  <c r="S2185" i="1"/>
  <c r="T1641" i="1"/>
  <c r="S1641" i="1"/>
  <c r="T832" i="1"/>
  <c r="S832" i="1"/>
  <c r="T73" i="1"/>
  <c r="S73" i="1"/>
  <c r="T2918" i="1"/>
  <c r="S2918" i="1"/>
  <c r="T1580" i="1"/>
  <c r="S1580" i="1"/>
  <c r="T3178" i="1"/>
  <c r="S3178" i="1"/>
  <c r="T1788" i="1"/>
  <c r="S1788" i="1"/>
  <c r="T722" i="1"/>
  <c r="S722" i="1"/>
  <c r="T4011" i="1"/>
  <c r="S4011" i="1"/>
  <c r="T3611" i="1"/>
  <c r="S3611" i="1"/>
  <c r="T2309" i="1"/>
  <c r="S2309" i="1"/>
  <c r="T2752" i="1"/>
  <c r="S2752" i="1"/>
  <c r="T4109" i="1"/>
  <c r="S4109" i="1"/>
  <c r="T4096" i="1"/>
  <c r="S4096" i="1"/>
  <c r="T4090" i="1"/>
  <c r="S4090" i="1"/>
  <c r="T4077" i="1"/>
  <c r="S4077" i="1"/>
  <c r="T4066" i="1"/>
  <c r="S4066" i="1"/>
  <c r="T4030" i="1"/>
  <c r="S4030" i="1"/>
  <c r="T4015" i="1"/>
  <c r="S4015" i="1"/>
  <c r="T4009" i="1"/>
  <c r="S4009" i="1"/>
  <c r="T4005" i="1"/>
  <c r="S4005" i="1"/>
  <c r="T3996" i="1"/>
  <c r="S3996" i="1"/>
  <c r="T3987" i="1"/>
  <c r="S3987" i="1"/>
  <c r="T3980" i="1"/>
  <c r="S3980" i="1"/>
  <c r="T3967" i="1"/>
  <c r="S3967" i="1"/>
  <c r="T3966" i="1"/>
  <c r="S3966" i="1"/>
  <c r="T3960" i="1"/>
  <c r="S3960" i="1"/>
  <c r="T3947" i="1"/>
  <c r="S3947" i="1"/>
  <c r="T3918" i="1"/>
  <c r="S3918" i="1"/>
  <c r="T3890" i="1"/>
  <c r="S3890" i="1"/>
  <c r="T3889" i="1"/>
  <c r="S3889" i="1"/>
  <c r="T3869" i="1"/>
  <c r="S3869" i="1"/>
  <c r="T3868" i="1"/>
  <c r="S3868" i="1"/>
  <c r="T3863" i="1"/>
  <c r="S3863" i="1"/>
  <c r="T3841" i="1"/>
  <c r="S3841" i="1"/>
  <c r="T3839" i="1"/>
  <c r="S3839" i="1"/>
  <c r="T3819" i="1"/>
  <c r="S3819" i="1"/>
  <c r="T3814" i="1"/>
  <c r="S3814" i="1"/>
  <c r="T3811" i="1"/>
  <c r="S3811" i="1"/>
  <c r="T3787" i="1"/>
  <c r="S3787" i="1"/>
  <c r="T3784" i="1"/>
  <c r="S3784" i="1"/>
  <c r="T3779" i="1"/>
  <c r="S3779" i="1"/>
  <c r="T3777" i="1"/>
  <c r="S3777" i="1"/>
  <c r="T3772" i="1"/>
  <c r="S3772" i="1"/>
  <c r="T3769" i="1"/>
  <c r="S3769" i="1"/>
  <c r="T3742" i="1"/>
  <c r="S3742" i="1"/>
  <c r="T3729" i="1"/>
  <c r="S3729" i="1"/>
  <c r="T3715" i="1"/>
  <c r="S3715" i="1"/>
  <c r="T3699" i="1"/>
  <c r="S3699" i="1"/>
  <c r="T3698" i="1"/>
  <c r="S3698" i="1"/>
  <c r="T3681" i="1"/>
  <c r="S3681" i="1"/>
  <c r="T3680" i="1"/>
  <c r="S3680" i="1"/>
  <c r="T3659" i="1"/>
  <c r="S3659" i="1"/>
  <c r="T3655" i="1"/>
  <c r="S3655" i="1"/>
  <c r="T3629" i="1"/>
  <c r="S3629" i="1"/>
  <c r="T3620" i="1"/>
  <c r="S3620" i="1"/>
  <c r="T3603" i="1"/>
  <c r="S3603" i="1"/>
  <c r="T3594" i="1"/>
  <c r="S3594" i="1"/>
  <c r="T3572" i="1"/>
  <c r="S3572" i="1"/>
  <c r="T3568" i="1"/>
  <c r="S3568" i="1"/>
  <c r="T3540" i="1"/>
  <c r="S3540" i="1"/>
  <c r="T3537" i="1"/>
  <c r="S3537" i="1"/>
  <c r="T3522" i="1"/>
  <c r="S3522" i="1"/>
  <c r="T3521" i="1"/>
  <c r="S3521" i="1"/>
  <c r="T3501" i="1"/>
  <c r="S3501" i="1"/>
  <c r="T3489" i="1"/>
  <c r="S3489" i="1"/>
  <c r="T3480" i="1"/>
  <c r="S3480" i="1"/>
  <c r="T3476" i="1"/>
  <c r="S3476" i="1"/>
  <c r="T3474" i="1"/>
  <c r="S3474" i="1"/>
  <c r="T3467" i="1"/>
  <c r="S3467" i="1"/>
  <c r="T3459" i="1"/>
  <c r="S3459" i="1"/>
  <c r="T3447" i="1"/>
  <c r="S3447" i="1"/>
  <c r="T3434" i="1"/>
  <c r="S3434" i="1"/>
  <c r="T3433" i="1"/>
  <c r="S3433" i="1"/>
  <c r="T3432" i="1"/>
  <c r="S3432" i="1"/>
  <c r="T3430" i="1"/>
  <c r="S3430" i="1"/>
  <c r="T3409" i="1"/>
  <c r="S3409" i="1"/>
  <c r="T3405" i="1"/>
  <c r="S3405" i="1"/>
  <c r="T3388" i="1"/>
  <c r="S3388" i="1"/>
  <c r="T3387" i="1"/>
  <c r="S3387" i="1"/>
  <c r="T3381" i="1"/>
  <c r="S3381" i="1"/>
  <c r="T3375" i="1"/>
  <c r="S3375" i="1"/>
  <c r="T3359" i="1"/>
  <c r="S3359" i="1"/>
  <c r="T3349" i="1"/>
  <c r="S3349" i="1"/>
  <c r="T3320" i="1"/>
  <c r="S3320" i="1"/>
  <c r="T3315" i="1"/>
  <c r="S3315" i="1"/>
  <c r="T3292" i="1"/>
  <c r="S3292" i="1"/>
  <c r="T3282" i="1"/>
  <c r="S3282" i="1"/>
  <c r="T3270" i="1"/>
  <c r="S3270" i="1"/>
  <c r="T3259" i="1"/>
  <c r="S3259" i="1"/>
  <c r="T3227" i="1"/>
  <c r="S3227" i="1"/>
  <c r="T3218" i="1"/>
  <c r="S3218" i="1"/>
  <c r="T3203" i="1"/>
  <c r="S3203" i="1"/>
  <c r="T3174" i="1"/>
  <c r="S3174" i="1"/>
  <c r="T3172" i="1"/>
  <c r="S3172" i="1"/>
  <c r="T3163" i="1"/>
  <c r="S3163" i="1"/>
  <c r="T3101" i="1"/>
  <c r="S3101" i="1"/>
  <c r="T2974" i="1"/>
  <c r="S2974" i="1"/>
  <c r="T2948" i="1"/>
  <c r="S2948" i="1"/>
  <c r="T2919" i="1"/>
  <c r="S2919" i="1"/>
  <c r="T2892" i="1"/>
  <c r="S2892" i="1"/>
  <c r="T2861" i="1"/>
  <c r="S2861" i="1"/>
  <c r="T2849" i="1"/>
  <c r="S2849" i="1"/>
  <c r="T2840" i="1"/>
  <c r="S2840" i="1"/>
  <c r="T2829" i="1"/>
  <c r="S2829" i="1"/>
  <c r="T2828" i="1"/>
  <c r="S2828" i="1"/>
  <c r="T2794" i="1"/>
  <c r="S2794" i="1"/>
  <c r="T2793" i="1"/>
  <c r="S2793" i="1"/>
  <c r="T2790" i="1"/>
  <c r="S2790" i="1"/>
  <c r="T2760" i="1"/>
  <c r="S2760" i="1"/>
  <c r="T2755" i="1"/>
  <c r="S2755" i="1"/>
  <c r="T2632" i="1"/>
  <c r="S2632" i="1"/>
  <c r="T2625" i="1"/>
  <c r="S2625" i="1"/>
  <c r="T2557" i="1"/>
  <c r="S2557" i="1"/>
  <c r="T2547" i="1"/>
  <c r="S2547" i="1"/>
  <c r="T2536" i="1"/>
  <c r="S2536" i="1"/>
  <c r="T2487" i="1"/>
  <c r="S2487" i="1"/>
  <c r="T2482" i="1"/>
  <c r="S2482" i="1"/>
  <c r="T2475" i="1"/>
  <c r="S2475" i="1"/>
  <c r="T2470" i="1"/>
  <c r="S2470" i="1"/>
  <c r="T2466" i="1"/>
  <c r="S2466" i="1"/>
  <c r="T2465" i="1"/>
  <c r="S2465" i="1"/>
  <c r="T2373" i="1"/>
  <c r="S2373" i="1"/>
  <c r="T2354" i="1"/>
  <c r="S2354" i="1"/>
  <c r="T2294" i="1"/>
  <c r="S2294" i="1"/>
  <c r="T2280" i="1"/>
  <c r="S2280" i="1"/>
  <c r="T2220" i="1"/>
  <c r="S2220" i="1"/>
  <c r="T2209" i="1"/>
  <c r="S2209" i="1"/>
  <c r="T2205" i="1"/>
  <c r="S2205" i="1"/>
  <c r="T2202" i="1"/>
  <c r="S2202" i="1"/>
  <c r="T2183" i="1"/>
  <c r="S2183" i="1"/>
  <c r="T2168" i="1"/>
  <c r="S2168" i="1"/>
  <c r="T2151" i="1"/>
  <c r="S2151" i="1"/>
  <c r="T2145" i="1"/>
  <c r="S2145" i="1"/>
  <c r="T2131" i="1"/>
  <c r="S2131" i="1"/>
  <c r="T2121" i="1"/>
  <c r="S2121" i="1"/>
  <c r="T2113" i="1"/>
  <c r="S2113" i="1"/>
  <c r="T2112" i="1"/>
  <c r="S2112" i="1"/>
  <c r="T2109" i="1"/>
  <c r="S2109" i="1"/>
  <c r="T2107" i="1"/>
  <c r="S2107" i="1"/>
  <c r="T2103" i="1"/>
  <c r="S2103" i="1"/>
  <c r="T2068" i="1"/>
  <c r="S2068" i="1"/>
  <c r="T1995" i="1"/>
  <c r="S1995" i="1"/>
  <c r="T1993" i="1"/>
  <c r="S1993" i="1"/>
  <c r="T1988" i="1"/>
  <c r="S1988" i="1"/>
  <c r="T1933" i="1"/>
  <c r="S1933" i="1"/>
  <c r="T1924" i="1"/>
  <c r="S1924" i="1"/>
  <c r="T1891" i="1"/>
  <c r="S1891" i="1"/>
  <c r="T1883" i="1"/>
  <c r="S1883" i="1"/>
  <c r="T1858" i="1"/>
  <c r="S1858" i="1"/>
  <c r="T1844" i="1"/>
  <c r="S1844" i="1"/>
  <c r="T1843" i="1"/>
  <c r="S1843" i="1"/>
  <c r="T1828" i="1"/>
  <c r="S1828" i="1"/>
  <c r="T1827" i="1"/>
  <c r="S1827" i="1"/>
  <c r="T1744" i="1"/>
  <c r="S1744" i="1"/>
  <c r="T1718" i="1"/>
  <c r="S1718" i="1"/>
  <c r="T1707" i="1"/>
  <c r="S1707" i="1"/>
  <c r="T1706" i="1"/>
  <c r="S1706" i="1"/>
  <c r="T1681" i="1"/>
  <c r="S1681" i="1"/>
  <c r="T1673" i="1"/>
  <c r="S1673" i="1"/>
  <c r="T1671" i="1"/>
  <c r="S1671" i="1"/>
  <c r="T1653" i="1"/>
  <c r="S1653" i="1"/>
  <c r="T1652" i="1"/>
  <c r="S1652" i="1"/>
  <c r="T1648" i="1"/>
  <c r="S1648" i="1"/>
  <c r="T1637" i="1"/>
  <c r="S1637" i="1"/>
  <c r="T1636" i="1"/>
  <c r="S1636" i="1"/>
  <c r="T1629" i="1"/>
  <c r="S1629" i="1"/>
  <c r="T1612" i="1"/>
  <c r="S1612" i="1"/>
  <c r="T1605" i="1"/>
  <c r="S1605" i="1"/>
  <c r="T1587" i="1"/>
  <c r="S1587" i="1"/>
  <c r="T1501" i="1"/>
  <c r="S1501" i="1"/>
  <c r="T1497" i="1"/>
  <c r="S1497" i="1"/>
  <c r="T1486" i="1"/>
  <c r="S1486" i="1"/>
  <c r="T1415" i="1"/>
  <c r="S1415" i="1"/>
  <c r="T1380" i="1"/>
  <c r="S1380" i="1"/>
  <c r="T1359" i="1"/>
  <c r="S1359" i="1"/>
  <c r="T1303" i="1"/>
  <c r="S1303" i="1"/>
  <c r="T1300" i="1"/>
  <c r="S1300" i="1"/>
  <c r="T1287" i="1"/>
  <c r="S1287" i="1"/>
  <c r="T1286" i="1"/>
  <c r="S1286" i="1"/>
  <c r="T1263" i="1"/>
  <c r="S1263" i="1"/>
  <c r="T1248" i="1"/>
  <c r="S1248" i="1"/>
  <c r="T1247" i="1"/>
  <c r="S1247" i="1"/>
  <c r="T1246" i="1"/>
  <c r="S1246" i="1"/>
  <c r="T1229" i="1"/>
  <c r="S1229" i="1"/>
  <c r="T1216" i="1"/>
  <c r="S1216" i="1"/>
  <c r="T1190" i="1"/>
  <c r="S1190" i="1"/>
  <c r="T1128" i="1"/>
  <c r="S1128" i="1"/>
  <c r="T1094" i="1"/>
  <c r="S1094" i="1"/>
  <c r="T1049" i="1"/>
  <c r="S1049" i="1"/>
  <c r="T1032" i="1"/>
  <c r="S1032" i="1"/>
  <c r="T1025" i="1"/>
  <c r="S1025" i="1"/>
  <c r="T1024" i="1"/>
  <c r="S1024" i="1"/>
  <c r="T935" i="1"/>
  <c r="S935" i="1"/>
  <c r="T933" i="1"/>
  <c r="S933" i="1"/>
  <c r="T895" i="1"/>
  <c r="S895" i="1"/>
  <c r="T886" i="1"/>
  <c r="S886" i="1"/>
  <c r="T879" i="1"/>
  <c r="S879" i="1"/>
  <c r="T865" i="1"/>
  <c r="S865" i="1"/>
  <c r="T853" i="1"/>
  <c r="S853" i="1"/>
  <c r="T840" i="1"/>
  <c r="S840" i="1"/>
  <c r="T837" i="1"/>
  <c r="S837" i="1"/>
  <c r="T822" i="1"/>
  <c r="S822" i="1"/>
  <c r="T803" i="1"/>
  <c r="S803" i="1"/>
  <c r="T756" i="1"/>
  <c r="S756" i="1"/>
  <c r="T750" i="1"/>
  <c r="S750" i="1"/>
  <c r="T687" i="1"/>
  <c r="S687" i="1"/>
  <c r="T649" i="1"/>
  <c r="S649" i="1"/>
  <c r="T647" i="1"/>
  <c r="S647" i="1"/>
  <c r="T638" i="1"/>
  <c r="S638" i="1"/>
  <c r="T619" i="1"/>
  <c r="S619" i="1"/>
  <c r="T539" i="1"/>
  <c r="S539" i="1"/>
  <c r="T537" i="1"/>
  <c r="S537" i="1"/>
  <c r="T535" i="1"/>
  <c r="S535" i="1"/>
  <c r="T477" i="1"/>
  <c r="S477" i="1"/>
  <c r="T451" i="1"/>
  <c r="S451" i="1"/>
  <c r="T409" i="1"/>
  <c r="S409" i="1"/>
  <c r="T404" i="1"/>
  <c r="S404" i="1"/>
  <c r="T69" i="1"/>
  <c r="S69" i="1"/>
  <c r="T68" i="1"/>
  <c r="S68" i="1"/>
  <c r="T65" i="1"/>
  <c r="S65" i="1"/>
  <c r="T50" i="1"/>
  <c r="S50" i="1"/>
  <c r="T46" i="1"/>
  <c r="S46" i="1"/>
  <c r="T43" i="1"/>
  <c r="S43" i="1"/>
  <c r="T42" i="1"/>
  <c r="S42" i="1"/>
  <c r="T25" i="1"/>
  <c r="S25" i="1"/>
  <c r="T22" i="1"/>
  <c r="S22" i="1"/>
  <c r="T17" i="1"/>
  <c r="S17" i="1"/>
  <c r="T2617" i="1"/>
  <c r="S2617" i="1"/>
  <c r="T3815" i="1"/>
  <c r="S3815" i="1"/>
  <c r="T3550" i="1"/>
  <c r="S3550" i="1"/>
  <c r="T3450" i="1"/>
  <c r="S3450" i="1"/>
  <c r="T2678" i="1"/>
  <c r="S2678" i="1"/>
  <c r="T1675" i="1"/>
  <c r="S1675" i="1"/>
  <c r="T1121" i="1"/>
  <c r="S1121" i="1"/>
  <c r="T881" i="1"/>
  <c r="S881" i="1"/>
  <c r="T3745" i="1"/>
  <c r="S3745" i="1"/>
  <c r="T3558" i="1"/>
  <c r="S3558" i="1"/>
  <c r="T3154" i="1"/>
  <c r="S3154" i="1"/>
  <c r="T2260" i="1"/>
  <c r="S2260" i="1"/>
  <c r="T2108" i="1"/>
  <c r="S2108" i="1"/>
  <c r="T1385" i="1"/>
  <c r="S1385" i="1"/>
  <c r="T1223" i="1"/>
  <c r="S1223" i="1"/>
  <c r="T1071" i="1"/>
  <c r="S1071" i="1"/>
  <c r="T867" i="1"/>
  <c r="S867" i="1"/>
  <c r="T762" i="1"/>
  <c r="S762" i="1"/>
  <c r="T107" i="1"/>
  <c r="S107" i="1"/>
  <c r="T74" i="1"/>
  <c r="S74" i="1"/>
  <c r="T747" i="1"/>
  <c r="S747" i="1"/>
  <c r="T4083" i="1"/>
  <c r="S4083" i="1"/>
  <c r="T3254" i="1"/>
  <c r="S3254" i="1"/>
  <c r="T1545" i="1"/>
  <c r="S1545" i="1"/>
  <c r="T2304" i="1"/>
  <c r="S2304" i="1"/>
  <c r="T1650" i="1"/>
  <c r="S1650" i="1"/>
  <c r="T805" i="1"/>
  <c r="S805" i="1"/>
  <c r="T272" i="1"/>
  <c r="S272" i="1"/>
  <c r="T1533" i="1"/>
  <c r="S1533" i="1"/>
  <c r="T3780" i="1"/>
  <c r="S3780" i="1"/>
  <c r="T3557" i="1"/>
  <c r="S3557" i="1"/>
  <c r="T2988" i="1"/>
  <c r="S2988" i="1"/>
  <c r="T1691" i="1"/>
  <c r="S1691" i="1"/>
  <c r="T1495" i="1"/>
  <c r="S1495" i="1"/>
  <c r="T3867" i="1"/>
  <c r="S3867" i="1"/>
  <c r="T378" i="1"/>
  <c r="S378" i="1"/>
  <c r="T2726" i="1"/>
  <c r="S2726" i="1"/>
  <c r="T4114" i="1"/>
  <c r="S4114" i="1"/>
  <c r="T4095" i="1"/>
  <c r="S4095" i="1"/>
  <c r="T4040" i="1"/>
  <c r="S4040" i="1"/>
  <c r="T4032" i="1"/>
  <c r="S4032" i="1"/>
  <c r="T3982" i="1"/>
  <c r="S3982" i="1"/>
  <c r="T3929" i="1"/>
  <c r="S3929" i="1"/>
  <c r="T3922" i="1"/>
  <c r="S3922" i="1"/>
  <c r="T3916" i="1"/>
  <c r="S3916" i="1"/>
  <c r="T3902" i="1"/>
  <c r="S3902" i="1"/>
  <c r="T3900" i="1"/>
  <c r="S3900" i="1"/>
  <c r="T3899" i="1"/>
  <c r="S3899" i="1"/>
  <c r="T3861" i="1"/>
  <c r="S3861" i="1"/>
  <c r="T3853" i="1"/>
  <c r="S3853" i="1"/>
  <c r="T3825" i="1"/>
  <c r="S3825" i="1"/>
  <c r="T3782" i="1"/>
  <c r="S3782" i="1"/>
  <c r="T3776" i="1"/>
  <c r="S3776" i="1"/>
  <c r="T3756" i="1"/>
  <c r="S3756" i="1"/>
  <c r="T3749" i="1"/>
  <c r="S3749" i="1"/>
  <c r="T3701" i="1"/>
  <c r="S3701" i="1"/>
  <c r="T3625" i="1"/>
  <c r="S3625" i="1"/>
  <c r="T3618" i="1"/>
  <c r="S3618" i="1"/>
  <c r="T3617" i="1"/>
  <c r="S3617" i="1"/>
  <c r="T3616" i="1"/>
  <c r="S3616" i="1"/>
  <c r="T3613" i="1"/>
  <c r="S3613" i="1"/>
  <c r="T3599" i="1"/>
  <c r="S3599" i="1"/>
  <c r="T3563" i="1"/>
  <c r="S3563" i="1"/>
  <c r="T3552" i="1"/>
  <c r="S3552" i="1"/>
  <c r="T3546" i="1"/>
  <c r="S3546" i="1"/>
  <c r="T3518" i="1"/>
  <c r="S3518" i="1"/>
  <c r="T3507" i="1"/>
  <c r="S3507" i="1"/>
  <c r="T3505" i="1"/>
  <c r="S3505" i="1"/>
  <c r="T3486" i="1"/>
  <c r="S3486" i="1"/>
  <c r="T3443" i="1"/>
  <c r="S3443" i="1"/>
  <c r="T3440" i="1"/>
  <c r="S3440" i="1"/>
  <c r="T3367" i="1"/>
  <c r="S3367" i="1"/>
  <c r="T3339" i="1"/>
  <c r="S3339" i="1"/>
  <c r="T3322" i="1"/>
  <c r="S3322" i="1"/>
  <c r="T3314" i="1"/>
  <c r="S3314" i="1"/>
  <c r="T3313" i="1"/>
  <c r="S3313" i="1"/>
  <c r="T3289" i="1"/>
  <c r="S3289" i="1"/>
  <c r="T3280" i="1"/>
  <c r="S3280" i="1"/>
  <c r="T3266" i="1"/>
  <c r="S3266" i="1"/>
  <c r="T3265" i="1"/>
  <c r="S3265" i="1"/>
  <c r="T3249" i="1"/>
  <c r="S3249" i="1"/>
  <c r="T3224" i="1"/>
  <c r="S3224" i="1"/>
  <c r="T3185" i="1"/>
  <c r="S3185" i="1"/>
  <c r="T3179" i="1"/>
  <c r="S3179" i="1"/>
  <c r="T3170" i="1"/>
  <c r="S3170" i="1"/>
  <c r="T3166" i="1"/>
  <c r="S3166" i="1"/>
  <c r="T3103" i="1"/>
  <c r="S3103" i="1"/>
  <c r="T3027" i="1"/>
  <c r="S3027" i="1"/>
  <c r="T2942" i="1"/>
  <c r="S2942" i="1"/>
  <c r="T2936" i="1"/>
  <c r="S2936" i="1"/>
  <c r="T2935" i="1"/>
  <c r="S2935" i="1"/>
  <c r="T2922" i="1"/>
  <c r="S2922" i="1"/>
  <c r="T2909" i="1"/>
  <c r="S2909" i="1"/>
  <c r="T2875" i="1"/>
  <c r="S2875" i="1"/>
  <c r="T2869" i="1"/>
  <c r="S2869" i="1"/>
  <c r="T2866" i="1"/>
  <c r="S2866" i="1"/>
  <c r="T2842" i="1"/>
  <c r="S2842" i="1"/>
  <c r="T2834" i="1"/>
  <c r="S2834" i="1"/>
  <c r="T2831" i="1"/>
  <c r="S2831" i="1"/>
  <c r="T2812" i="1"/>
  <c r="S2812" i="1"/>
  <c r="T2811" i="1"/>
  <c r="S2811" i="1"/>
  <c r="T2788" i="1"/>
  <c r="S2788" i="1"/>
  <c r="T2781" i="1"/>
  <c r="S2781" i="1"/>
  <c r="T2744" i="1"/>
  <c r="S2744" i="1"/>
  <c r="T2649" i="1"/>
  <c r="S2649" i="1"/>
  <c r="T2628" i="1"/>
  <c r="S2628" i="1"/>
  <c r="T2542" i="1"/>
  <c r="S2542" i="1"/>
  <c r="T2477" i="1"/>
  <c r="S2477" i="1"/>
  <c r="T2468" i="1"/>
  <c r="S2468" i="1"/>
  <c r="T2449" i="1"/>
  <c r="S2449" i="1"/>
  <c r="T2379" i="1"/>
  <c r="S2379" i="1"/>
  <c r="T2317" i="1"/>
  <c r="S2317" i="1"/>
  <c r="T2293" i="1"/>
  <c r="S2293" i="1"/>
  <c r="T2276" i="1"/>
  <c r="S2276" i="1"/>
  <c r="T2275" i="1"/>
  <c r="S2275" i="1"/>
  <c r="T2271" i="1"/>
  <c r="S2271" i="1"/>
  <c r="T2262" i="1"/>
  <c r="S2262" i="1"/>
  <c r="T2259" i="1"/>
  <c r="S2259" i="1"/>
  <c r="T2248" i="1"/>
  <c r="S2248" i="1"/>
  <c r="T2235" i="1"/>
  <c r="S2235" i="1"/>
  <c r="T2233" i="1"/>
  <c r="S2233" i="1"/>
  <c r="T2213" i="1"/>
  <c r="S2213" i="1"/>
  <c r="T2179" i="1"/>
  <c r="S2179" i="1"/>
  <c r="T2167" i="1"/>
  <c r="S2167" i="1"/>
  <c r="T2165" i="1"/>
  <c r="S2165" i="1"/>
  <c r="T2097" i="1"/>
  <c r="S2097" i="1"/>
  <c r="T2091" i="1"/>
  <c r="S2091" i="1"/>
  <c r="T2031" i="1"/>
  <c r="S2031" i="1"/>
  <c r="T2000" i="1"/>
  <c r="S2000" i="1"/>
  <c r="T1974" i="1"/>
  <c r="S1974" i="1"/>
  <c r="T1937" i="1"/>
  <c r="S1937" i="1"/>
  <c r="T1902" i="1"/>
  <c r="S1902" i="1"/>
  <c r="T1895" i="1"/>
  <c r="S1895" i="1"/>
  <c r="T1890" i="1"/>
  <c r="S1890" i="1"/>
  <c r="T1865" i="1"/>
  <c r="S1865" i="1"/>
  <c r="T1849" i="1"/>
  <c r="S1849" i="1"/>
  <c r="T1823" i="1"/>
  <c r="S1823" i="1"/>
  <c r="T1776" i="1"/>
  <c r="S1776" i="1"/>
  <c r="T1692" i="1"/>
  <c r="S1692" i="1"/>
  <c r="T1668" i="1"/>
  <c r="S1668" i="1"/>
  <c r="T1666" i="1"/>
  <c r="S1666" i="1"/>
  <c r="T1643" i="1"/>
  <c r="S1643" i="1"/>
  <c r="T1603" i="1"/>
  <c r="S1603" i="1"/>
  <c r="T1574" i="1"/>
  <c r="S1574" i="1"/>
  <c r="T1562" i="1"/>
  <c r="S1562" i="1"/>
  <c r="T1559" i="1"/>
  <c r="S1559" i="1"/>
  <c r="T1404" i="1"/>
  <c r="S1404" i="1"/>
  <c r="T1403" i="1"/>
  <c r="S1403" i="1"/>
  <c r="T1394" i="1"/>
  <c r="S1394" i="1"/>
  <c r="T1357" i="1"/>
  <c r="S1357" i="1"/>
  <c r="T1349" i="1"/>
  <c r="S1349" i="1"/>
  <c r="T1335" i="1"/>
  <c r="S1335" i="1"/>
  <c r="T1304" i="1"/>
  <c r="S1304" i="1"/>
  <c r="T1297" i="1"/>
  <c r="S1297" i="1"/>
  <c r="T1261" i="1"/>
  <c r="S1261" i="1"/>
  <c r="T1250" i="1"/>
  <c r="S1250" i="1"/>
  <c r="T1241" i="1"/>
  <c r="S1241" i="1"/>
  <c r="T1238" i="1"/>
  <c r="S1238" i="1"/>
  <c r="T1214" i="1"/>
  <c r="S1214" i="1"/>
  <c r="T1185" i="1"/>
  <c r="S1185" i="1"/>
  <c r="T1152" i="1"/>
  <c r="S1152" i="1"/>
  <c r="T1113" i="1"/>
  <c r="S1113" i="1"/>
  <c r="T1056" i="1"/>
  <c r="S1056" i="1"/>
  <c r="T1052" i="1"/>
  <c r="S1052" i="1"/>
  <c r="T964" i="1"/>
  <c r="S964" i="1"/>
  <c r="T910" i="1"/>
  <c r="S910" i="1"/>
  <c r="T900" i="1"/>
  <c r="S900" i="1"/>
  <c r="T844" i="1"/>
  <c r="S844" i="1"/>
  <c r="T839" i="1"/>
  <c r="S839" i="1"/>
  <c r="T794" i="1"/>
  <c r="S794" i="1"/>
  <c r="T770" i="1"/>
  <c r="S770" i="1"/>
  <c r="T760" i="1"/>
  <c r="S760" i="1"/>
  <c r="T757" i="1"/>
  <c r="S757" i="1"/>
  <c r="T735" i="1"/>
  <c r="S735" i="1"/>
  <c r="T728" i="1"/>
  <c r="S728" i="1"/>
  <c r="T683" i="1"/>
  <c r="S683" i="1"/>
  <c r="T651" i="1"/>
  <c r="S651" i="1"/>
  <c r="T600" i="1"/>
  <c r="S600" i="1"/>
  <c r="T574" i="1"/>
  <c r="S574" i="1"/>
  <c r="T571" i="1"/>
  <c r="S571" i="1"/>
  <c r="T551" i="1"/>
  <c r="S551" i="1"/>
  <c r="T450" i="1"/>
  <c r="S450" i="1"/>
  <c r="T436" i="1"/>
  <c r="S436" i="1"/>
  <c r="T414" i="1"/>
  <c r="S414" i="1"/>
  <c r="T264" i="1"/>
  <c r="S264" i="1"/>
  <c r="T205" i="1"/>
  <c r="S205" i="1"/>
  <c r="T199" i="1"/>
  <c r="S199" i="1"/>
  <c r="T196" i="1"/>
  <c r="S196" i="1"/>
  <c r="T171" i="1"/>
  <c r="S171" i="1"/>
  <c r="T89" i="1"/>
  <c r="S89" i="1"/>
  <c r="T40" i="1"/>
  <c r="S40" i="1"/>
  <c r="T1930" i="1"/>
  <c r="S1930" i="1"/>
  <c r="T2060" i="1"/>
  <c r="S2060" i="1"/>
  <c r="T3597" i="1"/>
  <c r="S3597" i="1"/>
  <c r="T3232" i="1"/>
  <c r="S3232" i="1"/>
  <c r="T1527" i="1"/>
  <c r="S1527" i="1"/>
  <c r="T36" i="1"/>
  <c r="S36" i="1"/>
  <c r="T1201" i="1"/>
  <c r="S1201" i="1"/>
  <c r="T3267" i="1"/>
  <c r="S3267" i="1"/>
  <c r="T2835" i="1"/>
  <c r="S2835" i="1"/>
  <c r="T2324" i="1"/>
  <c r="S2324" i="1"/>
  <c r="T1193" i="1"/>
  <c r="S1193" i="1"/>
  <c r="T979" i="1"/>
  <c r="S979" i="1"/>
  <c r="T1441" i="1"/>
  <c r="S1441" i="1"/>
  <c r="T4076" i="1"/>
  <c r="S4076" i="1"/>
  <c r="T3532" i="1"/>
  <c r="S3532" i="1"/>
  <c r="T3421" i="1"/>
  <c r="S3421" i="1"/>
  <c r="T3144" i="1"/>
  <c r="S3144" i="1"/>
  <c r="T1231" i="1"/>
  <c r="S1231" i="1"/>
  <c r="T941" i="1"/>
  <c r="S941" i="1"/>
  <c r="T795" i="1"/>
  <c r="S795" i="1"/>
  <c r="T3515" i="1"/>
  <c r="S3515" i="1"/>
  <c r="T3471" i="1"/>
  <c r="S3471" i="1"/>
  <c r="T3240" i="1"/>
  <c r="S3240" i="1"/>
  <c r="T2815" i="1"/>
  <c r="S2815" i="1"/>
  <c r="T2238" i="1"/>
  <c r="S2238" i="1"/>
  <c r="T1606" i="1"/>
  <c r="S1606" i="1"/>
  <c r="T1502" i="1"/>
  <c r="S1502" i="1"/>
  <c r="T1392" i="1"/>
  <c r="S1392" i="1"/>
  <c r="T408" i="1"/>
  <c r="S408" i="1"/>
  <c r="T164" i="1"/>
  <c r="S164" i="1"/>
  <c r="T407" i="1"/>
  <c r="S407" i="1"/>
  <c r="T3971" i="1"/>
  <c r="S3971" i="1"/>
  <c r="T3707" i="1"/>
  <c r="S3707" i="1"/>
  <c r="T1724" i="1"/>
  <c r="S1724" i="1"/>
  <c r="T3939" i="1"/>
  <c r="S3939" i="1"/>
  <c r="T2867" i="1"/>
  <c r="S2867" i="1"/>
  <c r="T3403" i="1"/>
  <c r="S3403" i="1"/>
  <c r="T1492" i="1"/>
  <c r="S1492" i="1"/>
  <c r="T909" i="1"/>
  <c r="S909" i="1"/>
  <c r="T748" i="1"/>
  <c r="S748" i="1"/>
  <c r="T159" i="1"/>
  <c r="S159" i="1"/>
  <c r="T4113" i="1"/>
  <c r="S4113" i="1"/>
  <c r="T4110" i="1"/>
  <c r="S4110" i="1"/>
  <c r="T4106" i="1"/>
  <c r="S4106" i="1"/>
  <c r="T4086" i="1"/>
  <c r="S4086" i="1"/>
  <c r="T4082" i="1"/>
  <c r="S4082" i="1"/>
  <c r="T4081" i="1"/>
  <c r="S4081" i="1"/>
  <c r="T4054" i="1"/>
  <c r="S4054" i="1"/>
  <c r="T4029" i="1"/>
  <c r="S4029" i="1"/>
  <c r="T4007" i="1"/>
  <c r="S4007" i="1"/>
  <c r="T3999" i="1"/>
  <c r="S3999" i="1"/>
  <c r="T3998" i="1"/>
  <c r="S3998" i="1"/>
  <c r="T3991" i="1"/>
  <c r="S3991" i="1"/>
  <c r="T3962" i="1"/>
  <c r="S3962" i="1"/>
  <c r="T3949" i="1"/>
  <c r="S3949" i="1"/>
  <c r="T3937" i="1"/>
  <c r="S3937" i="1"/>
  <c r="T3923" i="1"/>
  <c r="S3923" i="1"/>
  <c r="T3904" i="1"/>
  <c r="S3904" i="1"/>
  <c r="T3903" i="1"/>
  <c r="S3903" i="1"/>
  <c r="T3836" i="1"/>
  <c r="S3836" i="1"/>
  <c r="T3829" i="1"/>
  <c r="S3829" i="1"/>
  <c r="T3804" i="1"/>
  <c r="S3804" i="1"/>
  <c r="T3704" i="1"/>
  <c r="S3704" i="1"/>
  <c r="T3691" i="1"/>
  <c r="S3691" i="1"/>
  <c r="T3690" i="1"/>
  <c r="S3690" i="1"/>
  <c r="T3684" i="1"/>
  <c r="S3684" i="1"/>
  <c r="T3682" i="1"/>
  <c r="S3682" i="1"/>
  <c r="T3674" i="1"/>
  <c r="S3674" i="1"/>
  <c r="T3669" i="1"/>
  <c r="S3669" i="1"/>
  <c r="T3663" i="1"/>
  <c r="S3663" i="1"/>
  <c r="T3661" i="1"/>
  <c r="S3661" i="1"/>
  <c r="T3643" i="1"/>
  <c r="S3643" i="1"/>
  <c r="T3639" i="1"/>
  <c r="S3639" i="1"/>
  <c r="T3632" i="1"/>
  <c r="S3632" i="1"/>
  <c r="T3627" i="1"/>
  <c r="S3627" i="1"/>
  <c r="T3626" i="1"/>
  <c r="S3626" i="1"/>
  <c r="T3623" i="1"/>
  <c r="S3623" i="1"/>
  <c r="T3608" i="1"/>
  <c r="S3608" i="1"/>
  <c r="T3606" i="1"/>
  <c r="S3606" i="1"/>
  <c r="T3595" i="1"/>
  <c r="S3595" i="1"/>
  <c r="T3586" i="1"/>
  <c r="S3586" i="1"/>
  <c r="T3585" i="1"/>
  <c r="S3585" i="1"/>
  <c r="T3575" i="1"/>
  <c r="S3575" i="1"/>
  <c r="T3517" i="1"/>
  <c r="S3517" i="1"/>
  <c r="T3511" i="1"/>
  <c r="S3511" i="1"/>
  <c r="T3508" i="1"/>
  <c r="S3508" i="1"/>
  <c r="T3498" i="1"/>
  <c r="S3498" i="1"/>
  <c r="T3490" i="1"/>
  <c r="S3490" i="1"/>
  <c r="T3488" i="1"/>
  <c r="S3488" i="1"/>
  <c r="T3484" i="1"/>
  <c r="S3484" i="1"/>
  <c r="T3469" i="1"/>
  <c r="S3469" i="1"/>
  <c r="T3458" i="1"/>
  <c r="S3458" i="1"/>
  <c r="T3439" i="1"/>
  <c r="S3439" i="1"/>
  <c r="T3424" i="1"/>
  <c r="S3424" i="1"/>
  <c r="T3416" i="1"/>
  <c r="S3416" i="1"/>
  <c r="T3414" i="1"/>
  <c r="S3414" i="1"/>
  <c r="T3412" i="1"/>
  <c r="S3412" i="1"/>
  <c r="T3389" i="1"/>
  <c r="S3389" i="1"/>
  <c r="T3382" i="1"/>
  <c r="S3382" i="1"/>
  <c r="T3377" i="1"/>
  <c r="S3377" i="1"/>
  <c r="T3366" i="1"/>
  <c r="S3366" i="1"/>
  <c r="T3356" i="1"/>
  <c r="S3356" i="1"/>
  <c r="T3342" i="1"/>
  <c r="S3342" i="1"/>
  <c r="T3303" i="1"/>
  <c r="S3303" i="1"/>
  <c r="T3302" i="1"/>
  <c r="S3302" i="1"/>
  <c r="T3301" i="1"/>
  <c r="S3301" i="1"/>
  <c r="T3286" i="1"/>
  <c r="S3286" i="1"/>
  <c r="T3242" i="1"/>
  <c r="S3242" i="1"/>
  <c r="T3212" i="1"/>
  <c r="S3212" i="1"/>
  <c r="T3176" i="1"/>
  <c r="S3176" i="1"/>
  <c r="T3169" i="1"/>
  <c r="S3169" i="1"/>
  <c r="T3155" i="1"/>
  <c r="S3155" i="1"/>
  <c r="T3065" i="1"/>
  <c r="S3065" i="1"/>
  <c r="T3042" i="1"/>
  <c r="S3042" i="1"/>
  <c r="T3035" i="1"/>
  <c r="S3035" i="1"/>
  <c r="T3010" i="1"/>
  <c r="S3010" i="1"/>
  <c r="T3005" i="1"/>
  <c r="S3005" i="1"/>
  <c r="T2994" i="1"/>
  <c r="S2994" i="1"/>
  <c r="T2982" i="1"/>
  <c r="S2982" i="1"/>
  <c r="T2979" i="1"/>
  <c r="S2979" i="1"/>
  <c r="T2945" i="1"/>
  <c r="S2945" i="1"/>
  <c r="T2928" i="1"/>
  <c r="S2928" i="1"/>
  <c r="T2898" i="1"/>
  <c r="S2898" i="1"/>
  <c r="T2891" i="1"/>
  <c r="S2891" i="1"/>
  <c r="T2889" i="1"/>
  <c r="S2889" i="1"/>
  <c r="T2880" i="1"/>
  <c r="S2880" i="1"/>
  <c r="T2874" i="1"/>
  <c r="S2874" i="1"/>
  <c r="T2858" i="1"/>
  <c r="S2858" i="1"/>
  <c r="T2833" i="1"/>
  <c r="S2833" i="1"/>
  <c r="T2832" i="1"/>
  <c r="S2832" i="1"/>
  <c r="T2827" i="1"/>
  <c r="S2827" i="1"/>
  <c r="T2818" i="1"/>
  <c r="S2818" i="1"/>
  <c r="T2808" i="1"/>
  <c r="S2808" i="1"/>
  <c r="T2804" i="1"/>
  <c r="S2804" i="1"/>
  <c r="T2792" i="1"/>
  <c r="S2792" i="1"/>
  <c r="T2791" i="1"/>
  <c r="S2791" i="1"/>
  <c r="T2779" i="1"/>
  <c r="S2779" i="1"/>
  <c r="T2748" i="1"/>
  <c r="S2748" i="1"/>
  <c r="T2642" i="1"/>
  <c r="S2642" i="1"/>
  <c r="T2600" i="1"/>
  <c r="S2600" i="1"/>
  <c r="T2592" i="1"/>
  <c r="S2592" i="1"/>
  <c r="T2588" i="1"/>
  <c r="S2588" i="1"/>
  <c r="T2562" i="1"/>
  <c r="S2562" i="1"/>
  <c r="T2556" i="1"/>
  <c r="S2556" i="1"/>
  <c r="T2554" i="1"/>
  <c r="S2554" i="1"/>
  <c r="T2490" i="1"/>
  <c r="S2490" i="1"/>
  <c r="T2464" i="1"/>
  <c r="S2464" i="1"/>
  <c r="T2455" i="1"/>
  <c r="S2455" i="1"/>
  <c r="T2446" i="1"/>
  <c r="S2446" i="1"/>
  <c r="T2432" i="1"/>
  <c r="S2432" i="1"/>
  <c r="T2421" i="1"/>
  <c r="S2421" i="1"/>
  <c r="T2415" i="1"/>
  <c r="S2415" i="1"/>
  <c r="T2384" i="1"/>
  <c r="S2384" i="1"/>
  <c r="T2378" i="1"/>
  <c r="S2378" i="1"/>
  <c r="T2347" i="1"/>
  <c r="S2347" i="1"/>
  <c r="T2321" i="1"/>
  <c r="S2321" i="1"/>
  <c r="T2314" i="1"/>
  <c r="S2314" i="1"/>
  <c r="T2287" i="1"/>
  <c r="S2287" i="1"/>
  <c r="T2285" i="1"/>
  <c r="S2285" i="1"/>
  <c r="T2184" i="1"/>
  <c r="S2184" i="1"/>
  <c r="T2101" i="1"/>
  <c r="S2101" i="1"/>
  <c r="T2099" i="1"/>
  <c r="S2099" i="1"/>
  <c r="T2090" i="1"/>
  <c r="S2090" i="1"/>
  <c r="T2086" i="1"/>
  <c r="S2086" i="1"/>
  <c r="T2042" i="1"/>
  <c r="S2042" i="1"/>
  <c r="T2030" i="1"/>
  <c r="S2030" i="1"/>
  <c r="T1992" i="1"/>
  <c r="S1992" i="1"/>
  <c r="T1926" i="1"/>
  <c r="S1926" i="1"/>
  <c r="T1905" i="1"/>
  <c r="S1905" i="1"/>
  <c r="T1889" i="1"/>
  <c r="S1889" i="1"/>
  <c r="T1861" i="1"/>
  <c r="S1861" i="1"/>
  <c r="T1859" i="1"/>
  <c r="S1859" i="1"/>
  <c r="T1850" i="1"/>
  <c r="S1850" i="1"/>
  <c r="T1826" i="1"/>
  <c r="S1826" i="1"/>
  <c r="T1817" i="1"/>
  <c r="S1817" i="1"/>
  <c r="T1795" i="1"/>
  <c r="S1795" i="1"/>
  <c r="T1793" i="1"/>
  <c r="S1793" i="1"/>
  <c r="T1742" i="1"/>
  <c r="S1742" i="1"/>
  <c r="T1738" i="1"/>
  <c r="S1738" i="1"/>
  <c r="T1732" i="1"/>
  <c r="S1732" i="1"/>
  <c r="T1729" i="1"/>
  <c r="S1729" i="1"/>
  <c r="T1715" i="1"/>
  <c r="S1715" i="1"/>
  <c r="T1695" i="1"/>
  <c r="S1695" i="1"/>
  <c r="T1678" i="1"/>
  <c r="S1678" i="1"/>
  <c r="T1547" i="1"/>
  <c r="S1547" i="1"/>
  <c r="T1530" i="1"/>
  <c r="S1530" i="1"/>
  <c r="T1526" i="1"/>
  <c r="S1526" i="1"/>
  <c r="T1500" i="1"/>
  <c r="S1500" i="1"/>
  <c r="T1476" i="1"/>
  <c r="S1476" i="1"/>
  <c r="T1439" i="1"/>
  <c r="S1439" i="1"/>
  <c r="T1420" i="1"/>
  <c r="S1420" i="1"/>
  <c r="T1413" i="1"/>
  <c r="S1413" i="1"/>
  <c r="T1409" i="1"/>
  <c r="S1409" i="1"/>
  <c r="T1360" i="1"/>
  <c r="S1360" i="1"/>
  <c r="T1302" i="1"/>
  <c r="S1302" i="1"/>
  <c r="T1293" i="1"/>
  <c r="S1293" i="1"/>
  <c r="T1278" i="1"/>
  <c r="S1278" i="1"/>
  <c r="T1257" i="1"/>
  <c r="S1257" i="1"/>
  <c r="T1227" i="1"/>
  <c r="S1227" i="1"/>
  <c r="T1135" i="1"/>
  <c r="S1135" i="1"/>
  <c r="T1127" i="1"/>
  <c r="S1127" i="1"/>
  <c r="T1067" i="1"/>
  <c r="S1067" i="1"/>
  <c r="T1048" i="1"/>
  <c r="S1048" i="1"/>
  <c r="T1023" i="1"/>
  <c r="S1023" i="1"/>
  <c r="T945" i="1"/>
  <c r="S945" i="1"/>
  <c r="T926" i="1"/>
  <c r="S926" i="1"/>
  <c r="T899" i="1"/>
  <c r="S899" i="1"/>
  <c r="T892" i="1"/>
  <c r="S892" i="1"/>
  <c r="T876" i="1"/>
  <c r="S876" i="1"/>
  <c r="T846" i="1"/>
  <c r="S846" i="1"/>
  <c r="T845" i="1"/>
  <c r="S845" i="1"/>
  <c r="T824" i="1"/>
  <c r="S824" i="1"/>
  <c r="T807" i="1"/>
  <c r="S807" i="1"/>
  <c r="T799" i="1"/>
  <c r="S799" i="1"/>
  <c r="T779" i="1"/>
  <c r="S779" i="1"/>
  <c r="T753" i="1"/>
  <c r="S753" i="1"/>
  <c r="T742" i="1"/>
  <c r="S742" i="1"/>
  <c r="T661" i="1"/>
  <c r="S661" i="1"/>
  <c r="T654" i="1"/>
  <c r="S654" i="1"/>
  <c r="T582" i="1"/>
  <c r="S582" i="1"/>
  <c r="T524" i="1"/>
  <c r="S524" i="1"/>
  <c r="T435" i="1"/>
  <c r="S435" i="1"/>
  <c r="T433" i="1"/>
  <c r="S433" i="1"/>
  <c r="T426" i="1"/>
  <c r="S426" i="1"/>
  <c r="T380" i="1"/>
  <c r="S380" i="1"/>
  <c r="T339" i="1"/>
  <c r="S339" i="1"/>
  <c r="T305" i="1"/>
  <c r="S305" i="1"/>
  <c r="T274" i="1"/>
  <c r="S274" i="1"/>
  <c r="T231" i="1"/>
  <c r="S231" i="1"/>
  <c r="T144" i="1"/>
  <c r="S144" i="1"/>
  <c r="T138" i="1"/>
  <c r="S138" i="1"/>
  <c r="T137" i="1"/>
  <c r="S137" i="1"/>
  <c r="T123" i="1"/>
  <c r="S123" i="1"/>
  <c r="T116" i="1"/>
  <c r="S116" i="1"/>
  <c r="T93" i="1"/>
  <c r="S93" i="1"/>
  <c r="T64" i="1"/>
  <c r="S64" i="1"/>
  <c r="T55" i="1"/>
  <c r="S55" i="1"/>
  <c r="T31" i="1"/>
  <c r="S31" i="1"/>
  <c r="T12" i="1"/>
  <c r="S12" i="1"/>
  <c r="T3225" i="1"/>
  <c r="S3225" i="1"/>
  <c r="T2934" i="1"/>
  <c r="S2934" i="1"/>
  <c r="T878" i="1"/>
  <c r="S878" i="1"/>
  <c r="T3562" i="1"/>
  <c r="S3562" i="1"/>
  <c r="T3188" i="1"/>
  <c r="S3188" i="1"/>
  <c r="T2973" i="1"/>
  <c r="S2973" i="1"/>
  <c r="T2478" i="1"/>
  <c r="S2478" i="1"/>
  <c r="T1996" i="1"/>
  <c r="S1996" i="1"/>
  <c r="T1931" i="1"/>
  <c r="S1931" i="1"/>
  <c r="T1124" i="1"/>
  <c r="S1124" i="1"/>
  <c r="T100" i="1"/>
  <c r="S100" i="1"/>
  <c r="T2764" i="1"/>
  <c r="S2764" i="1"/>
  <c r="T2408" i="1"/>
  <c r="S2408" i="1"/>
  <c r="T1598" i="1"/>
  <c r="S1598" i="1"/>
  <c r="T121" i="1"/>
  <c r="S121" i="1"/>
  <c r="T3940" i="1"/>
  <c r="S3940" i="1"/>
  <c r="T1719" i="1"/>
  <c r="S1719" i="1"/>
  <c r="T2753" i="1"/>
  <c r="S2753" i="1"/>
  <c r="T3722" i="1"/>
  <c r="S3722" i="1"/>
  <c r="T3640" i="1"/>
  <c r="S3640" i="1"/>
  <c r="T3528" i="1"/>
  <c r="S3528" i="1"/>
  <c r="T3324" i="1"/>
  <c r="S3324" i="1"/>
  <c r="T3263" i="1"/>
  <c r="S3263" i="1"/>
  <c r="T2264" i="1"/>
  <c r="S2264" i="1"/>
  <c r="T1262" i="1"/>
  <c r="S1262" i="1"/>
  <c r="T918" i="1"/>
  <c r="S918" i="1"/>
  <c r="T538" i="1"/>
  <c r="S538" i="1"/>
  <c r="T476" i="1"/>
  <c r="S476" i="1"/>
  <c r="T422" i="1"/>
  <c r="S422" i="1"/>
  <c r="T1581" i="1"/>
  <c r="S1581" i="1"/>
  <c r="T3485" i="1"/>
  <c r="S3485" i="1"/>
  <c r="T3343" i="1"/>
  <c r="S3343" i="1"/>
  <c r="T1884" i="1"/>
  <c r="S1884" i="1"/>
  <c r="T3587" i="1"/>
  <c r="S3587" i="1"/>
  <c r="T3017" i="1"/>
  <c r="S3017" i="1"/>
  <c r="T2703" i="1"/>
  <c r="S2703" i="1"/>
  <c r="T1669" i="1"/>
  <c r="S1669" i="1"/>
  <c r="T1358" i="1"/>
  <c r="S1358" i="1"/>
  <c r="T306" i="1"/>
  <c r="S306" i="1"/>
  <c r="T532" i="1"/>
  <c r="S532" i="1"/>
  <c r="T183" i="1"/>
  <c r="S183" i="1"/>
  <c r="T4070" i="1"/>
  <c r="S4070" i="1"/>
  <c r="T4098" i="1"/>
  <c r="S4098" i="1"/>
  <c r="T4087" i="1"/>
  <c r="S4087" i="1"/>
  <c r="T4085" i="1"/>
  <c r="S4085" i="1"/>
  <c r="T4075" i="1"/>
  <c r="S4075" i="1"/>
  <c r="T4059" i="1"/>
  <c r="S4059" i="1"/>
  <c r="T4021" i="1"/>
  <c r="S4021" i="1"/>
  <c r="T3919" i="1"/>
  <c r="S3919" i="1"/>
  <c r="T3823" i="1"/>
  <c r="S3823" i="1"/>
  <c r="T3759" i="1"/>
  <c r="S3759" i="1"/>
  <c r="T3717" i="1"/>
  <c r="S3717" i="1"/>
  <c r="T3696" i="1"/>
  <c r="S3696" i="1"/>
  <c r="T3685" i="1"/>
  <c r="S3685" i="1"/>
  <c r="T3673" i="1"/>
  <c r="S3673" i="1"/>
  <c r="T3637" i="1"/>
  <c r="S3637" i="1"/>
  <c r="T3468" i="1"/>
  <c r="S3468" i="1"/>
  <c r="T3384" i="1"/>
  <c r="S3384" i="1"/>
  <c r="T3376" i="1"/>
  <c r="S3376" i="1"/>
  <c r="T3352" i="1"/>
  <c r="S3352" i="1"/>
  <c r="T3335" i="1"/>
  <c r="S3335" i="1"/>
  <c r="T3310" i="1"/>
  <c r="S3310" i="1"/>
  <c r="T3197" i="1"/>
  <c r="S3197" i="1"/>
  <c r="T3153" i="1"/>
  <c r="S3153" i="1"/>
  <c r="T3152" i="1"/>
  <c r="S3152" i="1"/>
  <c r="T3053" i="1"/>
  <c r="S3053" i="1"/>
  <c r="T2970" i="1"/>
  <c r="S2970" i="1"/>
  <c r="T2937" i="1"/>
  <c r="S2937" i="1"/>
  <c r="T2907" i="1"/>
  <c r="S2907" i="1"/>
  <c r="T2841" i="1"/>
  <c r="S2841" i="1"/>
  <c r="T2694" i="1"/>
  <c r="S2694" i="1"/>
  <c r="T2667" i="1"/>
  <c r="S2667" i="1"/>
  <c r="T2548" i="1"/>
  <c r="S2548" i="1"/>
  <c r="T2543" i="1"/>
  <c r="S2543" i="1"/>
  <c r="T2491" i="1"/>
  <c r="S2491" i="1"/>
  <c r="T2486" i="1"/>
  <c r="S2486" i="1"/>
  <c r="T2427" i="1"/>
  <c r="S2427" i="1"/>
  <c r="T2308" i="1"/>
  <c r="S2308" i="1"/>
  <c r="T2251" i="1"/>
  <c r="S2251" i="1"/>
  <c r="T2222" i="1"/>
  <c r="S2222" i="1"/>
  <c r="T2096" i="1"/>
  <c r="S2096" i="1"/>
  <c r="T2083" i="1"/>
  <c r="S2083" i="1"/>
  <c r="T1872" i="1"/>
  <c r="S1872" i="1"/>
  <c r="T1811" i="1"/>
  <c r="S1811" i="1"/>
  <c r="T1804" i="1"/>
  <c r="S1804" i="1"/>
  <c r="T1685" i="1"/>
  <c r="S1685" i="1"/>
  <c r="T1667" i="1"/>
  <c r="S1667" i="1"/>
  <c r="T1553" i="1"/>
  <c r="S1553" i="1"/>
  <c r="T1529" i="1"/>
  <c r="S1529" i="1"/>
  <c r="T1514" i="1"/>
  <c r="S1514" i="1"/>
  <c r="T1397" i="1"/>
  <c r="S1397" i="1"/>
  <c r="T1386" i="1"/>
  <c r="S1386" i="1"/>
  <c r="T1305" i="1"/>
  <c r="S1305" i="1"/>
  <c r="T1301" i="1"/>
  <c r="S1301" i="1"/>
  <c r="T1292" i="1"/>
  <c r="S1292" i="1"/>
  <c r="T1267" i="1"/>
  <c r="S1267" i="1"/>
  <c r="T1254" i="1"/>
  <c r="S1254" i="1"/>
  <c r="T1249" i="1"/>
  <c r="S1249" i="1"/>
  <c r="T1200" i="1"/>
  <c r="S1200" i="1"/>
  <c r="T1057" i="1"/>
  <c r="S1057" i="1"/>
  <c r="T939" i="1"/>
  <c r="S939" i="1"/>
  <c r="T937" i="1"/>
  <c r="S937" i="1"/>
  <c r="T914" i="1"/>
  <c r="S914" i="1"/>
  <c r="T875" i="1"/>
  <c r="S875" i="1"/>
  <c r="T868" i="1"/>
  <c r="S868" i="1"/>
  <c r="T854" i="1"/>
  <c r="S854" i="1"/>
  <c r="T800" i="1"/>
  <c r="S800" i="1"/>
  <c r="T764" i="1"/>
  <c r="S764" i="1"/>
  <c r="T729" i="1"/>
  <c r="S729" i="1"/>
  <c r="T526" i="1"/>
  <c r="S526" i="1"/>
  <c r="T356" i="1"/>
  <c r="S356" i="1"/>
  <c r="T343" i="1"/>
  <c r="S343" i="1"/>
  <c r="T253" i="1"/>
  <c r="S253" i="1"/>
  <c r="T246" i="1"/>
  <c r="S246" i="1"/>
  <c r="T198" i="1"/>
  <c r="S198" i="1"/>
  <c r="T118" i="1"/>
  <c r="S118" i="1"/>
  <c r="T113" i="1"/>
  <c r="S113" i="1"/>
  <c r="T103" i="1"/>
  <c r="S103" i="1"/>
  <c r="T90" i="1"/>
  <c r="S90" i="1"/>
  <c r="T77" i="1"/>
  <c r="S77" i="1"/>
  <c r="T15" i="1"/>
  <c r="S15" i="1"/>
  <c r="T10" i="1"/>
  <c r="S10" i="1"/>
  <c r="T3791" i="1"/>
  <c r="S3791" i="1"/>
  <c r="T2161" i="1"/>
  <c r="S2161" i="1"/>
  <c r="T738" i="1"/>
  <c r="S738" i="1"/>
  <c r="T2553" i="1"/>
  <c r="S2553" i="1"/>
  <c r="T1378" i="1"/>
  <c r="S1378" i="1"/>
  <c r="T4060" i="1"/>
  <c r="S4060" i="1"/>
  <c r="T3428" i="1"/>
  <c r="S3428" i="1"/>
  <c r="T3193" i="1"/>
  <c r="S3193" i="1"/>
  <c r="T3051" i="1"/>
  <c r="S3051" i="1"/>
  <c r="T1505" i="1"/>
  <c r="S1505" i="1"/>
  <c r="T883" i="1"/>
  <c r="S883" i="1"/>
  <c r="T775" i="1"/>
  <c r="S775" i="1"/>
  <c r="T882" i="1"/>
  <c r="S882" i="1"/>
  <c r="T3494" i="1"/>
  <c r="S3494" i="1"/>
  <c r="T1651" i="1"/>
  <c r="S1651" i="1"/>
  <c r="T556" i="1"/>
  <c r="S556" i="1"/>
  <c r="T3336" i="1"/>
  <c r="S3336" i="1"/>
  <c r="T3878" i="1"/>
  <c r="S3878" i="1"/>
  <c r="T920" i="1"/>
  <c r="S920" i="1"/>
  <c r="T2713" i="1"/>
  <c r="S2713" i="1"/>
  <c r="T2257" i="1"/>
  <c r="S2257" i="1"/>
  <c r="T7" i="1"/>
  <c r="S7" i="1"/>
  <c r="T4067" i="1"/>
  <c r="S4067" i="1"/>
  <c r="T4028" i="1"/>
  <c r="S4028" i="1"/>
  <c r="T3952" i="1"/>
  <c r="S3952" i="1"/>
  <c r="T3770" i="1"/>
  <c r="S3770" i="1"/>
  <c r="T3761" i="1"/>
  <c r="S3761" i="1"/>
  <c r="T3741" i="1"/>
  <c r="S3741" i="1"/>
  <c r="T3719" i="1"/>
  <c r="S3719" i="1"/>
  <c r="T3697" i="1"/>
  <c r="S3697" i="1"/>
  <c r="T3675" i="1"/>
  <c r="S3675" i="1"/>
  <c r="T3628" i="1"/>
  <c r="S3628" i="1"/>
  <c r="T3604" i="1"/>
  <c r="S3604" i="1"/>
  <c r="T3591" i="1"/>
  <c r="S3591" i="1"/>
  <c r="T3525" i="1"/>
  <c r="S3525" i="1"/>
  <c r="T3519" i="1"/>
  <c r="S3519" i="1"/>
  <c r="T3504" i="1"/>
  <c r="S3504" i="1"/>
  <c r="T3420" i="1"/>
  <c r="S3420" i="1"/>
  <c r="T3418" i="1"/>
  <c r="S3418" i="1"/>
  <c r="T3400" i="1"/>
  <c r="S3400" i="1"/>
  <c r="T3383" i="1"/>
  <c r="S3383" i="1"/>
  <c r="T3361" i="1"/>
  <c r="S3361" i="1"/>
  <c r="T3317" i="1"/>
  <c r="S3317" i="1"/>
  <c r="T3307" i="1"/>
  <c r="S3307" i="1"/>
  <c r="T3275" i="1"/>
  <c r="S3275" i="1"/>
  <c r="T3236" i="1"/>
  <c r="S3236" i="1"/>
  <c r="T3223" i="1"/>
  <c r="S3223" i="1"/>
  <c r="T3214" i="1"/>
  <c r="S3214" i="1"/>
  <c r="T3192" i="1"/>
  <c r="S3192" i="1"/>
  <c r="T3164" i="1"/>
  <c r="S3164" i="1"/>
  <c r="T3159" i="1"/>
  <c r="S3159" i="1"/>
  <c r="T3106" i="1"/>
  <c r="S3106" i="1"/>
  <c r="T3095" i="1"/>
  <c r="S3095" i="1"/>
  <c r="T3047" i="1"/>
  <c r="S3047" i="1"/>
  <c r="T3014" i="1"/>
  <c r="S3014" i="1"/>
  <c r="T2983" i="1"/>
  <c r="S2983" i="1"/>
  <c r="T2940" i="1"/>
  <c r="S2940" i="1"/>
  <c r="T2862" i="1"/>
  <c r="S2862" i="1"/>
  <c r="T2776" i="1"/>
  <c r="S2776" i="1"/>
  <c r="T2769" i="1"/>
  <c r="S2769" i="1"/>
  <c r="T2767" i="1"/>
  <c r="S2767" i="1"/>
  <c r="T2766" i="1"/>
  <c r="S2766" i="1"/>
  <c r="T2534" i="1"/>
  <c r="S2534" i="1"/>
  <c r="T2530" i="1"/>
  <c r="S2530" i="1"/>
  <c r="T2529" i="1"/>
  <c r="S2529" i="1"/>
  <c r="T2528" i="1"/>
  <c r="S2528" i="1"/>
  <c r="T2501" i="1"/>
  <c r="S2501" i="1"/>
  <c r="T2499" i="1"/>
  <c r="S2499" i="1"/>
  <c r="T2483" i="1"/>
  <c r="S2483" i="1"/>
  <c r="T2400" i="1"/>
  <c r="S2400" i="1"/>
  <c r="T2336" i="1"/>
  <c r="S2336" i="1"/>
  <c r="T2247" i="1"/>
  <c r="S2247" i="1"/>
  <c r="T2240" i="1"/>
  <c r="S2240" i="1"/>
  <c r="T2212" i="1"/>
  <c r="S2212" i="1"/>
  <c r="T2204" i="1"/>
  <c r="S2204" i="1"/>
  <c r="T2176" i="1"/>
  <c r="S2176" i="1"/>
  <c r="T2173" i="1"/>
  <c r="S2173" i="1"/>
  <c r="T2111" i="1"/>
  <c r="S2111" i="1"/>
  <c r="T2088" i="1"/>
  <c r="S2088" i="1"/>
  <c r="T2065" i="1"/>
  <c r="S2065" i="1"/>
  <c r="T2026" i="1"/>
  <c r="S2026" i="1"/>
  <c r="T1978" i="1"/>
  <c r="S1978" i="1"/>
  <c r="T1801" i="1"/>
  <c r="S1801" i="1"/>
  <c r="T1739" i="1"/>
  <c r="S1739" i="1"/>
  <c r="T1734" i="1"/>
  <c r="S1734" i="1"/>
  <c r="T1722" i="1"/>
  <c r="S1722" i="1"/>
  <c r="T1721" i="1"/>
  <c r="S1721" i="1"/>
  <c r="T1690" i="1"/>
  <c r="S1690" i="1"/>
  <c r="T1634" i="1"/>
  <c r="S1634" i="1"/>
  <c r="T1632" i="1"/>
  <c r="S1632" i="1"/>
  <c r="T1630" i="1"/>
  <c r="S1630" i="1"/>
  <c r="T1567" i="1"/>
  <c r="S1567" i="1"/>
  <c r="T1564" i="1"/>
  <c r="S1564" i="1"/>
  <c r="T1537" i="1"/>
  <c r="S1537" i="1"/>
  <c r="T1494" i="1"/>
  <c r="S1494" i="1"/>
  <c r="T1464" i="1"/>
  <c r="S1464" i="1"/>
  <c r="T1411" i="1"/>
  <c r="S1411" i="1"/>
  <c r="T1405" i="1"/>
  <c r="S1405" i="1"/>
  <c r="T1389" i="1"/>
  <c r="S1389" i="1"/>
  <c r="T1377" i="1"/>
  <c r="S1377" i="1"/>
  <c r="T1290" i="1"/>
  <c r="S1290" i="1"/>
  <c r="T1275" i="1"/>
  <c r="S1275" i="1"/>
  <c r="T1224" i="1"/>
  <c r="S1224" i="1"/>
  <c r="T1144" i="1"/>
  <c r="S1144" i="1"/>
  <c r="T1102" i="1"/>
  <c r="S1102" i="1"/>
  <c r="T1063" i="1"/>
  <c r="S1063" i="1"/>
  <c r="T1008" i="1"/>
  <c r="S1008" i="1"/>
  <c r="T998" i="1"/>
  <c r="S998" i="1"/>
  <c r="T950" i="1"/>
  <c r="S950" i="1"/>
  <c r="T861" i="1"/>
  <c r="S861" i="1"/>
  <c r="T852" i="1"/>
  <c r="S852" i="1"/>
  <c r="T851" i="1"/>
  <c r="S851" i="1"/>
  <c r="T817" i="1"/>
  <c r="S817" i="1"/>
  <c r="T811" i="1"/>
  <c r="S811" i="1"/>
  <c r="T809" i="1"/>
  <c r="S809" i="1"/>
  <c r="T771" i="1"/>
  <c r="S771" i="1"/>
  <c r="T768" i="1"/>
  <c r="S768" i="1"/>
  <c r="T731" i="1"/>
  <c r="S731" i="1"/>
  <c r="T533" i="1"/>
  <c r="S533" i="1"/>
  <c r="T382" i="1"/>
  <c r="S382" i="1"/>
  <c r="T329" i="1"/>
  <c r="S329" i="1"/>
  <c r="T278" i="1"/>
  <c r="S278" i="1"/>
  <c r="T276" i="1"/>
  <c r="S276" i="1"/>
  <c r="T234" i="1"/>
  <c r="S234" i="1"/>
  <c r="T126" i="1"/>
  <c r="S126" i="1"/>
  <c r="T84" i="1"/>
  <c r="S84" i="1"/>
  <c r="T32" i="1"/>
  <c r="S32" i="1"/>
  <c r="T3086" i="1"/>
  <c r="S3086" i="1"/>
  <c r="T3133" i="1"/>
  <c r="S3133" i="1"/>
  <c r="T3105" i="1"/>
  <c r="S3105" i="1"/>
  <c r="T1138" i="1"/>
  <c r="S1138" i="1"/>
  <c r="T3181" i="1"/>
  <c r="S3181" i="1"/>
  <c r="T3020" i="1"/>
  <c r="S3020" i="1"/>
  <c r="T2394" i="1"/>
  <c r="S2394" i="1"/>
  <c r="T2175" i="1"/>
  <c r="S2175" i="1"/>
  <c r="T1773" i="1"/>
  <c r="S1773" i="1"/>
  <c r="T765" i="1"/>
  <c r="S765" i="1"/>
  <c r="T3726" i="1"/>
  <c r="S3726" i="1"/>
  <c r="T3186" i="1"/>
  <c r="S3186" i="1"/>
  <c r="T1554" i="1"/>
  <c r="S1554" i="1"/>
  <c r="T1054" i="1"/>
  <c r="S1054" i="1"/>
  <c r="T1417" i="1"/>
  <c r="S1417" i="1"/>
  <c r="T1400" i="1"/>
  <c r="S1400" i="1"/>
  <c r="T217" i="1"/>
  <c r="S217" i="1"/>
  <c r="T752" i="1"/>
  <c r="S752" i="1"/>
  <c r="T499" i="1"/>
  <c r="S499" i="1"/>
  <c r="T4101" i="1"/>
  <c r="S4101" i="1"/>
  <c r="T3783" i="1"/>
  <c r="S3783" i="1"/>
  <c r="T3758" i="1"/>
  <c r="S3758" i="1"/>
  <c r="T3725" i="1"/>
  <c r="S3725" i="1"/>
  <c r="T3676" i="1"/>
  <c r="S3676" i="1"/>
  <c r="T3346" i="1"/>
  <c r="S3346" i="1"/>
  <c r="T3295" i="1"/>
  <c r="S3295" i="1"/>
  <c r="T3278" i="1"/>
  <c r="S3278" i="1"/>
  <c r="T3219" i="1"/>
  <c r="S3219" i="1"/>
  <c r="T3162" i="1"/>
  <c r="S3162" i="1"/>
  <c r="T3023" i="1"/>
  <c r="S3023" i="1"/>
  <c r="T2853" i="1"/>
  <c r="S2853" i="1"/>
  <c r="T2810" i="1"/>
  <c r="S2810" i="1"/>
  <c r="T2533" i="1"/>
  <c r="S2533" i="1"/>
  <c r="T2289" i="1"/>
  <c r="S2289" i="1"/>
  <c r="T2164" i="1"/>
  <c r="S2164" i="1"/>
  <c r="T1736" i="1"/>
  <c r="S1736" i="1"/>
  <c r="T1654" i="1"/>
  <c r="S1654" i="1"/>
  <c r="T1638" i="1"/>
  <c r="S1638" i="1"/>
  <c r="T1419" i="1"/>
  <c r="S1419" i="1"/>
  <c r="T1120" i="1"/>
  <c r="S1120" i="1"/>
  <c r="T1038" i="1"/>
  <c r="S1038" i="1"/>
  <c r="T863" i="1"/>
  <c r="S863" i="1"/>
  <c r="T810" i="1"/>
  <c r="S810" i="1"/>
  <c r="T543" i="1"/>
  <c r="S543" i="1"/>
  <c r="T292" i="1"/>
  <c r="S292" i="1"/>
  <c r="T147" i="1"/>
  <c r="S147" i="1"/>
  <c r="T119" i="1"/>
  <c r="S119" i="1"/>
  <c r="T62" i="1"/>
  <c r="S62" i="1"/>
  <c r="T1887" i="1"/>
  <c r="S1887" i="1"/>
  <c r="T2278" i="1"/>
  <c r="S2278" i="1"/>
  <c r="T2197" i="1"/>
  <c r="S2197" i="1"/>
  <c r="T1314" i="1"/>
  <c r="S1314" i="1"/>
  <c r="T1037" i="1"/>
  <c r="S1037" i="1"/>
  <c r="T396" i="1"/>
  <c r="S396" i="1"/>
  <c r="T2754" i="1"/>
  <c r="S2754" i="1"/>
  <c r="T1779" i="1"/>
  <c r="S1779" i="1"/>
  <c r="T1202" i="1"/>
  <c r="S1202" i="1"/>
  <c r="T3475" i="1"/>
  <c r="S3475" i="1"/>
  <c r="T2047" i="1"/>
  <c r="S2047" i="1"/>
  <c r="T1348" i="1"/>
  <c r="S1348" i="1"/>
  <c r="T1446" i="1"/>
  <c r="S1446" i="1"/>
  <c r="T3287" i="1"/>
  <c r="S3287" i="1"/>
  <c r="T4108" i="1"/>
  <c r="S4108" i="1"/>
  <c r="T4091" i="1"/>
  <c r="S4091" i="1"/>
  <c r="T4069" i="1"/>
  <c r="S4069" i="1"/>
  <c r="T4057" i="1"/>
  <c r="S4057" i="1"/>
  <c r="T4049" i="1"/>
  <c r="S4049" i="1"/>
  <c r="T4047" i="1"/>
  <c r="S4047" i="1"/>
  <c r="T4043" i="1"/>
  <c r="S4043" i="1"/>
  <c r="T4033" i="1"/>
  <c r="S4033" i="1"/>
  <c r="T4027" i="1"/>
  <c r="S4027" i="1"/>
  <c r="T3988" i="1"/>
  <c r="S3988" i="1"/>
  <c r="T3975" i="1"/>
  <c r="S3975" i="1"/>
  <c r="T3970" i="1"/>
  <c r="S3970" i="1"/>
  <c r="T3963" i="1"/>
  <c r="S3963" i="1"/>
  <c r="T3946" i="1"/>
  <c r="S3946" i="1"/>
  <c r="T3945" i="1"/>
  <c r="S3945" i="1"/>
  <c r="T3942" i="1"/>
  <c r="S3942" i="1"/>
  <c r="T3941" i="1"/>
  <c r="S3941" i="1"/>
  <c r="T3936" i="1"/>
  <c r="S3936" i="1"/>
  <c r="T3930" i="1"/>
  <c r="S3930" i="1"/>
  <c r="T3928" i="1"/>
  <c r="S3928" i="1"/>
  <c r="T3921" i="1"/>
  <c r="S3921" i="1"/>
  <c r="T3870" i="1"/>
  <c r="S3870" i="1"/>
  <c r="T3866" i="1"/>
  <c r="S3866" i="1"/>
  <c r="T3859" i="1"/>
  <c r="S3859" i="1"/>
  <c r="T3858" i="1"/>
  <c r="S3858" i="1"/>
  <c r="T3845" i="1"/>
  <c r="S3845" i="1"/>
  <c r="T3844" i="1"/>
  <c r="S3844" i="1"/>
  <c r="T3830" i="1"/>
  <c r="S3830" i="1"/>
  <c r="T3827" i="1"/>
  <c r="S3827" i="1"/>
  <c r="T3824" i="1"/>
  <c r="S3824" i="1"/>
  <c r="T3803" i="1"/>
  <c r="S3803" i="1"/>
  <c r="T3796" i="1"/>
  <c r="S3796" i="1"/>
  <c r="T3775" i="1"/>
  <c r="S3775" i="1"/>
  <c r="T3774" i="1"/>
  <c r="S3774" i="1"/>
  <c r="T3765" i="1"/>
  <c r="S3765" i="1"/>
  <c r="T3762" i="1"/>
  <c r="S3762" i="1"/>
  <c r="T3755" i="1"/>
  <c r="S3755" i="1"/>
  <c r="T3750" i="1"/>
  <c r="S3750" i="1"/>
  <c r="T3744" i="1"/>
  <c r="S3744" i="1"/>
  <c r="T3731" i="1"/>
  <c r="S3731" i="1"/>
  <c r="T3723" i="1"/>
  <c r="S3723" i="1"/>
  <c r="T3700" i="1"/>
  <c r="S3700" i="1"/>
  <c r="T3689" i="1"/>
  <c r="S3689" i="1"/>
  <c r="T3687" i="1"/>
  <c r="S3687" i="1"/>
  <c r="T3658" i="1"/>
  <c r="S3658" i="1"/>
  <c r="T3657" i="1"/>
  <c r="S3657" i="1"/>
  <c r="T3646" i="1"/>
  <c r="S3646" i="1"/>
  <c r="T3635" i="1"/>
  <c r="S3635" i="1"/>
  <c r="T3614" i="1"/>
  <c r="S3614" i="1"/>
  <c r="T3592" i="1"/>
  <c r="S3592" i="1"/>
  <c r="T3571" i="1"/>
  <c r="S3571" i="1"/>
  <c r="T3556" i="1"/>
  <c r="S3556" i="1"/>
  <c r="T3536" i="1"/>
  <c r="S3536" i="1"/>
  <c r="T3497" i="1"/>
  <c r="S3497" i="1"/>
  <c r="T3491" i="1"/>
  <c r="S3491" i="1"/>
  <c r="T3466" i="1"/>
  <c r="S3466" i="1"/>
  <c r="T3442" i="1"/>
  <c r="S3442" i="1"/>
  <c r="T3438" i="1"/>
  <c r="S3438" i="1"/>
  <c r="T3371" i="1"/>
  <c r="S3371" i="1"/>
  <c r="T3363" i="1"/>
  <c r="S3363" i="1"/>
  <c r="T3354" i="1"/>
  <c r="S3354" i="1"/>
  <c r="T3353" i="1"/>
  <c r="S3353" i="1"/>
  <c r="T3337" i="1"/>
  <c r="S3337" i="1"/>
  <c r="T3333" i="1"/>
  <c r="S3333" i="1"/>
  <c r="T3283" i="1"/>
  <c r="S3283" i="1"/>
  <c r="T3279" i="1"/>
  <c r="S3279" i="1"/>
  <c r="T3262" i="1"/>
  <c r="S3262" i="1"/>
  <c r="T3235" i="1"/>
  <c r="S3235" i="1"/>
  <c r="T3210" i="1"/>
  <c r="S3210" i="1"/>
  <c r="T3208" i="1"/>
  <c r="S3208" i="1"/>
  <c r="T3204" i="1"/>
  <c r="S3204" i="1"/>
  <c r="T3201" i="1"/>
  <c r="S3201" i="1"/>
  <c r="T3195" i="1"/>
  <c r="S3195" i="1"/>
  <c r="T3177" i="1"/>
  <c r="S3177" i="1"/>
  <c r="T3160" i="1"/>
  <c r="S3160" i="1"/>
  <c r="T3157" i="1"/>
  <c r="S3157" i="1"/>
  <c r="T3093" i="1"/>
  <c r="S3093" i="1"/>
  <c r="T3050" i="1"/>
  <c r="S3050" i="1"/>
  <c r="T3030" i="1"/>
  <c r="S3030" i="1"/>
  <c r="T3026" i="1"/>
  <c r="S3026" i="1"/>
  <c r="T2984" i="1"/>
  <c r="S2984" i="1"/>
  <c r="T2981" i="1"/>
  <c r="S2981" i="1"/>
  <c r="T2976" i="1"/>
  <c r="S2976" i="1"/>
  <c r="T2975" i="1"/>
  <c r="S2975" i="1"/>
  <c r="T2969" i="1"/>
  <c r="S2969" i="1"/>
  <c r="T2966" i="1"/>
  <c r="S2966" i="1"/>
  <c r="T2963" i="1"/>
  <c r="S2963" i="1"/>
  <c r="T2920" i="1"/>
  <c r="S2920" i="1"/>
  <c r="T2905" i="1"/>
  <c r="S2905" i="1"/>
  <c r="T2895" i="1"/>
  <c r="S2895" i="1"/>
  <c r="T2876" i="1"/>
  <c r="S2876" i="1"/>
  <c r="T2872" i="1"/>
  <c r="S2872" i="1"/>
  <c r="T2868" i="1"/>
  <c r="S2868" i="1"/>
  <c r="T2854" i="1"/>
  <c r="S2854" i="1"/>
  <c r="T2821" i="1"/>
  <c r="S2821" i="1"/>
  <c r="T2814" i="1"/>
  <c r="S2814" i="1"/>
  <c r="T2809" i="1"/>
  <c r="S2809" i="1"/>
  <c r="T2801" i="1"/>
  <c r="S2801" i="1"/>
  <c r="T2800" i="1"/>
  <c r="S2800" i="1"/>
  <c r="T2787" i="1"/>
  <c r="S2787" i="1"/>
  <c r="T2777" i="1"/>
  <c r="S2777" i="1"/>
  <c r="T2768" i="1"/>
  <c r="S2768" i="1"/>
  <c r="T2763" i="1"/>
  <c r="S2763" i="1"/>
  <c r="T2762" i="1"/>
  <c r="S2762" i="1"/>
  <c r="T2750" i="1"/>
  <c r="S2750" i="1"/>
  <c r="T2740" i="1"/>
  <c r="S2740" i="1"/>
  <c r="T2724" i="1"/>
  <c r="S2724" i="1"/>
  <c r="T2695" i="1"/>
  <c r="S2695" i="1"/>
  <c r="T2663" i="1"/>
  <c r="S2663" i="1"/>
  <c r="T2635" i="1"/>
  <c r="S2635" i="1"/>
  <c r="T2631" i="1"/>
  <c r="S2631" i="1"/>
  <c r="T2583" i="1"/>
  <c r="S2583" i="1"/>
  <c r="T2546" i="1"/>
  <c r="S2546" i="1"/>
  <c r="T2524" i="1"/>
  <c r="S2524" i="1"/>
  <c r="T2520" i="1"/>
  <c r="S2520" i="1"/>
  <c r="T2517" i="1"/>
  <c r="S2517" i="1"/>
  <c r="T2508" i="1"/>
  <c r="S2508" i="1"/>
  <c r="T2476" i="1"/>
  <c r="S2476" i="1"/>
  <c r="T2460" i="1"/>
  <c r="S2460" i="1"/>
  <c r="T2448" i="1"/>
  <c r="S2448" i="1"/>
  <c r="T2447" i="1"/>
  <c r="S2447" i="1"/>
  <c r="T2442" i="1"/>
  <c r="S2442" i="1"/>
  <c r="T2407" i="1"/>
  <c r="S2407" i="1"/>
  <c r="T2398" i="1"/>
  <c r="S2398" i="1"/>
  <c r="T2396" i="1"/>
  <c r="S2396" i="1"/>
  <c r="T2362" i="1"/>
  <c r="S2362" i="1"/>
  <c r="T2343" i="1"/>
  <c r="S2343" i="1"/>
  <c r="T2322" i="1"/>
  <c r="S2322" i="1"/>
  <c r="T2320" i="1"/>
  <c r="S2320" i="1"/>
  <c r="T2315" i="1"/>
  <c r="S2315" i="1"/>
  <c r="T2303" i="1"/>
  <c r="S2303" i="1"/>
  <c r="T2296" i="1"/>
  <c r="S2296" i="1"/>
  <c r="T2246" i="1"/>
  <c r="S2246" i="1"/>
  <c r="T2242" i="1"/>
  <c r="S2242" i="1"/>
  <c r="T2234" i="1"/>
  <c r="S2234" i="1"/>
  <c r="T2187" i="1"/>
  <c r="S2187" i="1"/>
  <c r="T2182" i="1"/>
  <c r="S2182" i="1"/>
  <c r="T2178" i="1"/>
  <c r="S2178" i="1"/>
  <c r="T2157" i="1"/>
  <c r="S2157" i="1"/>
  <c r="T2148" i="1"/>
  <c r="S2148" i="1"/>
  <c r="T2137" i="1"/>
  <c r="S2137" i="1"/>
  <c r="T2116" i="1"/>
  <c r="S2116" i="1"/>
  <c r="T2063" i="1"/>
  <c r="S2063" i="1"/>
  <c r="T2055" i="1"/>
  <c r="S2055" i="1"/>
  <c r="T2023" i="1"/>
  <c r="S2023" i="1"/>
  <c r="T2014" i="1"/>
  <c r="S2014" i="1"/>
  <c r="T2002" i="1"/>
  <c r="S2002" i="1"/>
  <c r="T1991" i="1"/>
  <c r="S1991" i="1"/>
  <c r="T1972" i="1"/>
  <c r="S1972" i="1"/>
  <c r="T1967" i="1"/>
  <c r="S1967" i="1"/>
  <c r="T1936" i="1"/>
  <c r="S1936" i="1"/>
  <c r="T1914" i="1"/>
  <c r="S1914" i="1"/>
  <c r="T1882" i="1"/>
  <c r="S1882" i="1"/>
  <c r="T1881" i="1"/>
  <c r="S1881" i="1"/>
  <c r="T1838" i="1"/>
  <c r="S1838" i="1"/>
  <c r="T1809" i="1"/>
  <c r="S1809" i="1"/>
  <c r="T1786" i="1"/>
  <c r="S1786" i="1"/>
  <c r="T1778" i="1"/>
  <c r="S1778" i="1"/>
  <c r="T1770" i="1"/>
  <c r="S1770" i="1"/>
  <c r="T1769" i="1"/>
  <c r="S1769" i="1"/>
  <c r="T1762" i="1"/>
  <c r="S1762" i="1"/>
  <c r="T1761" i="1"/>
  <c r="S1761" i="1"/>
  <c r="T1759" i="1"/>
  <c r="S1759" i="1"/>
  <c r="T1752" i="1"/>
  <c r="S1752" i="1"/>
  <c r="T1740" i="1"/>
  <c r="S1740" i="1"/>
  <c r="T1723" i="1"/>
  <c r="S1723" i="1"/>
  <c r="T1717" i="1"/>
  <c r="S1717" i="1"/>
  <c r="T1714" i="1"/>
  <c r="S1714" i="1"/>
  <c r="T1712" i="1"/>
  <c r="S1712" i="1"/>
  <c r="T1709" i="1"/>
  <c r="S1709" i="1"/>
  <c r="T1705" i="1"/>
  <c r="S1705" i="1"/>
  <c r="T1694" i="1"/>
  <c r="S1694" i="1"/>
  <c r="T1688" i="1"/>
  <c r="S1688" i="1"/>
  <c r="T1676" i="1"/>
  <c r="S1676" i="1"/>
  <c r="T1655" i="1"/>
  <c r="S1655" i="1"/>
  <c r="T1649" i="1"/>
  <c r="S1649" i="1"/>
  <c r="T1647" i="1"/>
  <c r="S1647" i="1"/>
  <c r="T1645" i="1"/>
  <c r="S1645" i="1"/>
  <c r="T1623" i="1"/>
  <c r="S1623" i="1"/>
  <c r="T1616" i="1"/>
  <c r="S1616" i="1"/>
  <c r="T1602" i="1"/>
  <c r="S1602" i="1"/>
  <c r="T1578" i="1"/>
  <c r="S1578" i="1"/>
  <c r="T1534" i="1"/>
  <c r="S1534" i="1"/>
  <c r="T1496" i="1"/>
  <c r="S1496" i="1"/>
  <c r="T1491" i="1"/>
  <c r="S1491" i="1"/>
  <c r="T1484" i="1"/>
  <c r="S1484" i="1"/>
  <c r="T1483" i="1"/>
  <c r="S1483" i="1"/>
  <c r="T1466" i="1"/>
  <c r="S1466" i="1"/>
  <c r="T1460" i="1"/>
  <c r="S1460" i="1"/>
  <c r="T1458" i="1"/>
  <c r="S1458" i="1"/>
  <c r="T1432" i="1"/>
  <c r="S1432" i="1"/>
  <c r="T1429" i="1"/>
  <c r="S1429" i="1"/>
  <c r="T1390" i="1"/>
  <c r="S1390" i="1"/>
  <c r="T1383" i="1"/>
  <c r="S1383" i="1"/>
  <c r="T1370" i="1"/>
  <c r="S1370" i="1"/>
  <c r="T1369" i="1"/>
  <c r="S1369" i="1"/>
  <c r="T1352" i="1"/>
  <c r="S1352" i="1"/>
  <c r="T1351" i="1"/>
  <c r="S1351" i="1"/>
  <c r="T1274" i="1"/>
  <c r="S1274" i="1"/>
  <c r="T1251" i="1"/>
  <c r="S1251" i="1"/>
  <c r="T1243" i="1"/>
  <c r="S1243" i="1"/>
  <c r="T1234" i="1"/>
  <c r="S1234" i="1"/>
  <c r="T1233" i="1"/>
  <c r="S1233" i="1"/>
  <c r="T1230" i="1"/>
  <c r="S1230" i="1"/>
  <c r="T1217" i="1"/>
  <c r="S1217" i="1"/>
  <c r="T1156" i="1"/>
  <c r="S1156" i="1"/>
  <c r="T1142" i="1"/>
  <c r="S1142" i="1"/>
  <c r="T1132" i="1"/>
  <c r="S1132" i="1"/>
  <c r="T1125" i="1"/>
  <c r="S1125" i="1"/>
  <c r="T1101" i="1"/>
  <c r="S1101" i="1"/>
  <c r="T1062" i="1"/>
  <c r="S1062" i="1"/>
  <c r="T1036" i="1"/>
  <c r="S1036" i="1"/>
  <c r="T1014" i="1"/>
  <c r="S1014" i="1"/>
  <c r="T1003" i="1"/>
  <c r="S1003" i="1"/>
  <c r="T999" i="1"/>
  <c r="S999" i="1"/>
  <c r="T993" i="1"/>
  <c r="S993" i="1"/>
  <c r="T990" i="1"/>
  <c r="S990" i="1"/>
  <c r="T972" i="1"/>
  <c r="S972" i="1"/>
  <c r="T952" i="1"/>
  <c r="S952" i="1"/>
  <c r="T936" i="1"/>
  <c r="S936" i="1"/>
  <c r="T919" i="1"/>
  <c r="S919" i="1"/>
  <c r="T905" i="1"/>
  <c r="S905" i="1"/>
  <c r="T902" i="1"/>
  <c r="S902" i="1"/>
  <c r="T885" i="1"/>
  <c r="S885" i="1"/>
  <c r="T880" i="1"/>
  <c r="S880" i="1"/>
  <c r="T877" i="1"/>
  <c r="S877" i="1"/>
  <c r="T869" i="1"/>
  <c r="S869" i="1"/>
  <c r="T847" i="1"/>
  <c r="S847" i="1"/>
  <c r="T843" i="1"/>
  <c r="S843" i="1"/>
  <c r="T841" i="1"/>
  <c r="S841" i="1"/>
  <c r="T838" i="1"/>
  <c r="S838" i="1"/>
  <c r="T801" i="1"/>
  <c r="S801" i="1"/>
  <c r="T788" i="1"/>
  <c r="S788" i="1"/>
  <c r="T769" i="1"/>
  <c r="S769" i="1"/>
  <c r="T766" i="1"/>
  <c r="S766" i="1"/>
  <c r="T763" i="1"/>
  <c r="S763" i="1"/>
  <c r="T761" i="1"/>
  <c r="S761" i="1"/>
  <c r="T754" i="1"/>
  <c r="S754" i="1"/>
  <c r="T746" i="1"/>
  <c r="S746" i="1"/>
  <c r="T739" i="1"/>
  <c r="S739" i="1"/>
  <c r="T733" i="1"/>
  <c r="S733" i="1"/>
  <c r="T725" i="1"/>
  <c r="S725" i="1"/>
  <c r="T699" i="1"/>
  <c r="S699" i="1"/>
  <c r="T658" i="1"/>
  <c r="S658" i="1"/>
  <c r="T636" i="1"/>
  <c r="S636" i="1"/>
  <c r="T630" i="1"/>
  <c r="S630" i="1"/>
  <c r="T626" i="1"/>
  <c r="S626" i="1"/>
  <c r="T618" i="1"/>
  <c r="S618" i="1"/>
  <c r="T608" i="1"/>
  <c r="S608" i="1"/>
  <c r="T607" i="1"/>
  <c r="S607" i="1"/>
  <c r="T602" i="1"/>
  <c r="S602" i="1"/>
  <c r="T592" i="1"/>
  <c r="S592" i="1"/>
  <c r="T579" i="1"/>
  <c r="S579" i="1"/>
  <c r="T568" i="1"/>
  <c r="S568" i="1"/>
  <c r="T552" i="1"/>
  <c r="S552" i="1"/>
  <c r="T540" i="1"/>
  <c r="S540" i="1"/>
  <c r="T525" i="1"/>
  <c r="S525" i="1"/>
  <c r="T523" i="1"/>
  <c r="S523" i="1"/>
  <c r="T522" i="1"/>
  <c r="S522" i="1"/>
  <c r="T518" i="1"/>
  <c r="S518" i="1"/>
  <c r="T513" i="1"/>
  <c r="S513" i="1"/>
  <c r="T511" i="1"/>
  <c r="S511" i="1"/>
  <c r="T472" i="1"/>
  <c r="S472" i="1"/>
  <c r="T442" i="1"/>
  <c r="S442" i="1"/>
  <c r="T431" i="1"/>
  <c r="S431" i="1"/>
  <c r="T405" i="1"/>
  <c r="S405" i="1"/>
  <c r="T390" i="1"/>
  <c r="S390" i="1"/>
  <c r="T321" i="1"/>
  <c r="S321" i="1"/>
  <c r="T320" i="1"/>
  <c r="S320" i="1"/>
  <c r="T296" i="1"/>
  <c r="S296" i="1"/>
  <c r="T293" i="1"/>
  <c r="S293" i="1"/>
  <c r="T275" i="1"/>
  <c r="S275" i="1"/>
  <c r="T270" i="1"/>
  <c r="S270" i="1"/>
  <c r="T267" i="1"/>
  <c r="S267" i="1"/>
  <c r="T266" i="1"/>
  <c r="S266" i="1"/>
  <c r="T254" i="1"/>
  <c r="S254" i="1"/>
  <c r="T249" i="1"/>
  <c r="S249" i="1"/>
  <c r="T248" i="1"/>
  <c r="S248" i="1"/>
  <c r="T247" i="1"/>
  <c r="S247" i="1"/>
  <c r="T220" i="1"/>
  <c r="S220" i="1"/>
  <c r="T213" i="1"/>
  <c r="S213" i="1"/>
  <c r="T193" i="1"/>
  <c r="S193" i="1"/>
  <c r="T189" i="1"/>
  <c r="S189" i="1"/>
  <c r="T188" i="1"/>
  <c r="S188" i="1"/>
  <c r="T168" i="1"/>
  <c r="S168" i="1"/>
  <c r="T162" i="1"/>
  <c r="S162" i="1"/>
  <c r="T160" i="1"/>
  <c r="S160" i="1"/>
  <c r="T136" i="1"/>
  <c r="S136" i="1"/>
  <c r="T120" i="1"/>
  <c r="S120" i="1"/>
  <c r="T115" i="1"/>
  <c r="S115" i="1"/>
  <c r="T114" i="1"/>
  <c r="S114" i="1"/>
  <c r="T108" i="1"/>
  <c r="S108" i="1"/>
  <c r="T102" i="1"/>
  <c r="S102" i="1"/>
  <c r="T94" i="1"/>
  <c r="S94" i="1"/>
  <c r="T63" i="1"/>
  <c r="S63" i="1"/>
  <c r="T49" i="1"/>
  <c r="S49" i="1"/>
  <c r="T47" i="1"/>
  <c r="S47" i="1"/>
  <c r="T13" i="1"/>
  <c r="S13" i="1"/>
  <c r="T1703" i="1"/>
  <c r="S1703" i="1"/>
  <c r="T1701" i="1"/>
  <c r="S1701" i="1"/>
  <c r="T1165" i="1"/>
  <c r="S1165" i="1"/>
  <c r="T1934" i="1"/>
  <c r="S1934" i="1"/>
  <c r="T35" i="1"/>
  <c r="S35" i="1"/>
  <c r="T1034" i="1"/>
  <c r="S1034" i="1"/>
  <c r="T325" i="1"/>
  <c r="S325" i="1"/>
  <c r="T2190" i="1"/>
  <c r="S2190" i="1"/>
  <c r="T3958" i="1"/>
  <c r="S3958" i="1"/>
  <c r="T3943" i="1"/>
  <c r="S3943" i="1"/>
  <c r="T3875" i="1"/>
  <c r="S3875" i="1"/>
  <c r="T3733" i="1"/>
  <c r="S3733" i="1"/>
  <c r="T3555" i="1"/>
  <c r="S3555" i="1"/>
  <c r="T3544" i="1"/>
  <c r="S3544" i="1"/>
  <c r="T3350" i="1"/>
  <c r="S3350" i="1"/>
  <c r="T3299" i="1"/>
  <c r="S3299" i="1"/>
  <c r="T3251" i="1"/>
  <c r="S3251" i="1"/>
  <c r="T3209" i="1"/>
  <c r="S3209" i="1"/>
  <c r="T3158" i="1"/>
  <c r="S3158" i="1"/>
  <c r="T2902" i="1"/>
  <c r="S2902" i="1"/>
  <c r="T2894" i="1"/>
  <c r="S2894" i="1"/>
  <c r="T2883" i="1"/>
  <c r="S2883" i="1"/>
  <c r="T2780" i="1"/>
  <c r="S2780" i="1"/>
  <c r="T2714" i="1"/>
  <c r="S2714" i="1"/>
  <c r="T2549" i="1"/>
  <c r="S2549" i="1"/>
  <c r="T2374" i="1"/>
  <c r="S2374" i="1"/>
  <c r="T2344" i="1"/>
  <c r="S2344" i="1"/>
  <c r="T2166" i="1"/>
  <c r="S2166" i="1"/>
  <c r="T1989" i="1"/>
  <c r="S1989" i="1"/>
  <c r="T1790" i="1"/>
  <c r="S1790" i="1"/>
  <c r="T1783" i="1"/>
  <c r="S1783" i="1"/>
  <c r="T1774" i="1"/>
  <c r="S1774" i="1"/>
  <c r="T1758" i="1"/>
  <c r="S1758" i="1"/>
  <c r="T1746" i="1"/>
  <c r="S1746" i="1"/>
  <c r="T1727" i="1"/>
  <c r="S1727" i="1"/>
  <c r="T1708" i="1"/>
  <c r="S1708" i="1"/>
  <c r="T1259" i="1"/>
  <c r="S1259" i="1"/>
  <c r="T922" i="1"/>
  <c r="S922" i="1"/>
  <c r="T836" i="1"/>
  <c r="S836" i="1"/>
  <c r="T828" i="1"/>
  <c r="S828" i="1"/>
  <c r="T806" i="1"/>
  <c r="S806" i="1"/>
  <c r="T283" i="1"/>
  <c r="S283" i="1"/>
  <c r="T145" i="1"/>
  <c r="S145" i="1"/>
  <c r="T1860" i="1"/>
  <c r="S1860" i="1"/>
  <c r="T4048" i="1"/>
  <c r="S4048" i="1"/>
  <c r="T3576" i="1"/>
  <c r="S3576" i="1"/>
  <c r="T3281" i="1"/>
  <c r="S3281" i="1"/>
  <c r="T1321" i="1"/>
  <c r="S1321" i="1"/>
  <c r="T3107" i="1"/>
  <c r="S3107" i="1"/>
  <c r="T3241" i="1"/>
  <c r="S3241" i="1"/>
  <c r="T1350" i="1"/>
  <c r="S1350" i="1"/>
  <c r="T2745" i="1"/>
  <c r="S2745" i="1"/>
  <c r="T4038" i="1"/>
  <c r="S4038" i="1"/>
  <c r="T3981" i="1"/>
  <c r="S3981" i="1"/>
  <c r="T3948" i="1"/>
  <c r="S3948" i="1"/>
  <c r="T3912" i="1"/>
  <c r="S3912" i="1"/>
  <c r="T3865" i="1"/>
  <c r="S3865" i="1"/>
  <c r="T3862" i="1"/>
  <c r="S3862" i="1"/>
  <c r="T3799" i="1"/>
  <c r="S3799" i="1"/>
  <c r="T3788" i="1"/>
  <c r="S3788" i="1"/>
  <c r="T3752" i="1"/>
  <c r="S3752" i="1"/>
  <c r="T3529" i="1"/>
  <c r="S3529" i="1"/>
  <c r="T3426" i="1"/>
  <c r="S3426" i="1"/>
  <c r="T3386" i="1"/>
  <c r="S3386" i="1"/>
  <c r="T3344" i="1"/>
  <c r="S3344" i="1"/>
  <c r="T3334" i="1"/>
  <c r="S3334" i="1"/>
  <c r="T3268" i="1"/>
  <c r="S3268" i="1"/>
  <c r="T3215" i="1"/>
  <c r="S3215" i="1"/>
  <c r="T2972" i="1"/>
  <c r="S2972" i="1"/>
  <c r="T2908" i="1"/>
  <c r="S2908" i="1"/>
  <c r="T2879" i="1"/>
  <c r="S2879" i="1"/>
  <c r="T2824" i="1"/>
  <c r="S2824" i="1"/>
  <c r="T2786" i="1"/>
  <c r="S2786" i="1"/>
  <c r="T2721" i="1"/>
  <c r="S2721" i="1"/>
  <c r="T2684" i="1"/>
  <c r="S2684" i="1"/>
  <c r="T2590" i="1"/>
  <c r="S2590" i="1"/>
  <c r="T2580" i="1"/>
  <c r="S2580" i="1"/>
  <c r="T2550" i="1"/>
  <c r="S2550" i="1"/>
  <c r="T2531" i="1"/>
  <c r="S2531" i="1"/>
  <c r="T2498" i="1"/>
  <c r="S2498" i="1"/>
  <c r="T2423" i="1"/>
  <c r="S2423" i="1"/>
  <c r="T2311" i="1"/>
  <c r="S2311" i="1"/>
  <c r="T2306" i="1"/>
  <c r="S2306" i="1"/>
  <c r="T2286" i="1"/>
  <c r="S2286" i="1"/>
  <c r="T2266" i="1"/>
  <c r="S2266" i="1"/>
  <c r="T2214" i="1"/>
  <c r="S2214" i="1"/>
  <c r="T2136" i="1"/>
  <c r="S2136" i="1"/>
  <c r="T2100" i="1"/>
  <c r="S2100" i="1"/>
  <c r="T2094" i="1"/>
  <c r="S2094" i="1"/>
  <c r="T2087" i="1"/>
  <c r="S2087" i="1"/>
  <c r="T2057" i="1"/>
  <c r="S2057" i="1"/>
  <c r="T1990" i="1"/>
  <c r="S1990" i="1"/>
  <c r="T1944" i="1"/>
  <c r="S1944" i="1"/>
  <c r="T1935" i="1"/>
  <c r="S1935" i="1"/>
  <c r="T1745" i="1"/>
  <c r="S1745" i="1"/>
  <c r="T1726" i="1"/>
  <c r="S1726" i="1"/>
  <c r="T1684" i="1"/>
  <c r="S1684" i="1"/>
  <c r="T1679" i="1"/>
  <c r="S1679" i="1"/>
  <c r="T1660" i="1"/>
  <c r="S1660" i="1"/>
  <c r="T1631" i="1"/>
  <c r="S1631" i="1"/>
  <c r="T1607" i="1"/>
  <c r="S1607" i="1"/>
  <c r="T1572" i="1"/>
  <c r="S1572" i="1"/>
  <c r="T1565" i="1"/>
  <c r="S1565" i="1"/>
  <c r="T1555" i="1"/>
  <c r="S1555" i="1"/>
  <c r="T1478" i="1"/>
  <c r="S1478" i="1"/>
  <c r="T1459" i="1"/>
  <c r="S1459" i="1"/>
  <c r="T1412" i="1"/>
  <c r="S1412" i="1"/>
  <c r="T1398" i="1"/>
  <c r="S1398" i="1"/>
  <c r="T1363" i="1"/>
  <c r="S1363" i="1"/>
  <c r="T1253" i="1"/>
  <c r="S1253" i="1"/>
  <c r="T1211" i="1"/>
  <c r="S1211" i="1"/>
  <c r="T1203" i="1"/>
  <c r="S1203" i="1"/>
  <c r="T1179" i="1"/>
  <c r="S1179" i="1"/>
  <c r="T1148" i="1"/>
  <c r="S1148" i="1"/>
  <c r="T1116" i="1"/>
  <c r="S1116" i="1"/>
  <c r="T927" i="1"/>
  <c r="S927" i="1"/>
  <c r="T894" i="1"/>
  <c r="S894" i="1"/>
  <c r="T873" i="1"/>
  <c r="S873" i="1"/>
  <c r="T835" i="1"/>
  <c r="S835" i="1"/>
  <c r="T804" i="1"/>
  <c r="S804" i="1"/>
  <c r="T741" i="1"/>
  <c r="S741" i="1"/>
  <c r="T677" i="1"/>
  <c r="S677" i="1"/>
  <c r="T624" i="1"/>
  <c r="S624" i="1"/>
  <c r="T471" i="1"/>
  <c r="S471" i="1"/>
  <c r="T434" i="1"/>
  <c r="S434" i="1"/>
  <c r="T410" i="1"/>
  <c r="S410" i="1"/>
  <c r="T376" i="1"/>
  <c r="S376" i="1"/>
  <c r="T341" i="1"/>
  <c r="S341" i="1"/>
  <c r="T204" i="1"/>
  <c r="S204" i="1"/>
  <c r="T202" i="1"/>
  <c r="S202" i="1"/>
  <c r="T176" i="1"/>
  <c r="S176" i="1"/>
  <c r="T104" i="1"/>
  <c r="S104" i="1"/>
  <c r="T91" i="1"/>
  <c r="S91" i="1"/>
  <c r="T88" i="1"/>
  <c r="S88" i="1"/>
  <c r="T38" i="1"/>
  <c r="S38" i="1"/>
  <c r="T16" i="1"/>
  <c r="S16" i="1"/>
  <c r="T4034" i="1"/>
  <c r="S4034" i="1"/>
  <c r="T1421" i="1"/>
  <c r="S1421" i="1"/>
  <c r="T214" i="1"/>
  <c r="S214" i="1"/>
  <c r="T1899" i="1"/>
  <c r="S1899" i="1"/>
  <c r="T2305" i="1"/>
  <c r="S2305" i="1"/>
  <c r="T3312" i="1"/>
  <c r="S3312" i="1"/>
  <c r="T2571" i="1"/>
  <c r="S2571" i="1"/>
  <c r="T2552" i="1"/>
  <c r="S2552" i="1"/>
  <c r="T2532" i="1"/>
  <c r="S2532" i="1"/>
  <c r="T1999" i="1"/>
  <c r="S1999" i="1"/>
  <c r="T1873" i="1"/>
  <c r="S1873" i="1"/>
  <c r="T1866" i="1"/>
  <c r="S1866" i="1"/>
  <c r="T1814" i="1"/>
  <c r="S1814" i="1"/>
  <c r="T1728" i="1"/>
  <c r="S1728" i="1"/>
  <c r="T1506" i="1"/>
  <c r="S1506" i="1"/>
  <c r="T1280" i="1"/>
  <c r="S1280" i="1"/>
  <c r="T1264" i="1"/>
  <c r="S1264" i="1"/>
  <c r="T1215" i="1"/>
  <c r="S1215" i="1"/>
  <c r="T1158" i="1"/>
  <c r="S1158" i="1"/>
  <c r="T917" i="1"/>
  <c r="S917" i="1"/>
  <c r="T907" i="1"/>
  <c r="S907" i="1"/>
  <c r="T903" i="1"/>
  <c r="S903" i="1"/>
  <c r="T866" i="1"/>
  <c r="S866" i="1"/>
  <c r="T505" i="1"/>
  <c r="S505" i="1"/>
  <c r="T502" i="1"/>
  <c r="S502" i="1"/>
  <c r="T429" i="1"/>
  <c r="S429" i="1"/>
  <c r="T371" i="1"/>
  <c r="S371" i="1"/>
  <c r="T1487" i="1"/>
  <c r="S1487" i="1"/>
  <c r="T1256" i="1"/>
  <c r="S1256" i="1"/>
  <c r="T1161" i="1"/>
  <c r="S1161" i="1"/>
  <c r="T1624" i="1"/>
  <c r="S1624" i="1"/>
  <c r="T1373" i="1"/>
  <c r="S1373" i="1"/>
  <c r="T4025" i="1"/>
  <c r="S4025" i="1"/>
  <c r="T4017" i="1"/>
  <c r="S4017" i="1"/>
  <c r="T4001" i="1"/>
  <c r="S4001" i="1"/>
  <c r="T3935" i="1"/>
  <c r="S3935" i="1"/>
  <c r="T3848" i="1"/>
  <c r="S3848" i="1"/>
  <c r="T3795" i="1"/>
  <c r="S3795" i="1"/>
  <c r="T3767" i="1"/>
  <c r="S3767" i="1"/>
  <c r="T3260" i="1"/>
  <c r="S3260" i="1"/>
  <c r="T3230" i="1"/>
  <c r="S3230" i="1"/>
  <c r="T3184" i="1"/>
  <c r="S3184" i="1"/>
  <c r="T3173" i="1"/>
  <c r="S3173" i="1"/>
  <c r="T3156" i="1"/>
  <c r="S3156" i="1"/>
  <c r="T3022" i="1"/>
  <c r="S3022" i="1"/>
  <c r="T3004" i="1"/>
  <c r="S3004" i="1"/>
  <c r="T2770" i="1"/>
  <c r="S2770" i="1"/>
  <c r="T2572" i="1"/>
  <c r="S2572" i="1"/>
  <c r="T2507" i="1"/>
  <c r="S2507" i="1"/>
  <c r="T2298" i="1"/>
  <c r="S2298" i="1"/>
  <c r="T2250" i="1"/>
  <c r="S2250" i="1"/>
  <c r="T2115" i="1"/>
  <c r="S2115" i="1"/>
  <c r="T1960" i="1"/>
  <c r="S1960" i="1"/>
  <c r="T1747" i="1"/>
  <c r="S1747" i="1"/>
  <c r="T1710" i="1"/>
  <c r="S1710" i="1"/>
  <c r="T1619" i="1"/>
  <c r="S1619" i="1"/>
  <c r="T1540" i="1"/>
  <c r="S1540" i="1"/>
  <c r="T1485" i="1"/>
  <c r="S1485" i="1"/>
  <c r="T1414" i="1"/>
  <c r="S1414" i="1"/>
  <c r="T1283" i="1"/>
  <c r="S1283" i="1"/>
  <c r="T1046" i="1"/>
  <c r="S1046" i="1"/>
  <c r="T1028" i="1"/>
  <c r="S1028" i="1"/>
  <c r="T940" i="1"/>
  <c r="S940" i="1"/>
  <c r="T928" i="1"/>
  <c r="S928" i="1"/>
  <c r="T818" i="1"/>
  <c r="S818" i="1"/>
  <c r="T778" i="1"/>
  <c r="S778" i="1"/>
  <c r="T767" i="1"/>
  <c r="S767" i="1"/>
  <c r="T749" i="1"/>
  <c r="S749" i="1"/>
  <c r="T726" i="1"/>
  <c r="S726" i="1"/>
  <c r="T718" i="1"/>
  <c r="S718" i="1"/>
  <c r="T497" i="1"/>
  <c r="S497" i="1"/>
  <c r="T439" i="1"/>
  <c r="S439" i="1"/>
  <c r="T366" i="1"/>
  <c r="S366" i="1"/>
  <c r="T149" i="1"/>
  <c r="S149" i="1"/>
  <c r="T67" i="1"/>
  <c r="S67" i="1"/>
  <c r="T520" i="1"/>
  <c r="S520" i="1"/>
  <c r="T4012" i="1"/>
  <c r="S4012" i="1"/>
  <c r="T2017" i="1"/>
  <c r="S2017" i="1"/>
  <c r="T3003" i="1"/>
  <c r="S3003" i="1"/>
  <c r="T3968" i="1"/>
  <c r="S3968" i="1"/>
  <c r="T3882" i="1"/>
  <c r="S3882" i="1"/>
  <c r="T3864" i="1"/>
  <c r="S3864" i="1"/>
  <c r="T3808" i="1"/>
  <c r="S3808" i="1"/>
  <c r="T3714" i="1"/>
  <c r="S3714" i="1"/>
  <c r="T3588" i="1"/>
  <c r="S3588" i="1"/>
  <c r="T2900" i="1"/>
  <c r="S2900" i="1"/>
  <c r="T2847" i="1"/>
  <c r="S2847" i="1"/>
  <c r="T2731" i="1"/>
  <c r="S2731" i="1"/>
  <c r="T2615" i="1"/>
  <c r="S2615" i="1"/>
  <c r="T2535" i="1"/>
  <c r="S2535" i="1"/>
  <c r="T2526" i="1"/>
  <c r="S2526" i="1"/>
  <c r="T2474" i="1"/>
  <c r="S2474" i="1"/>
  <c r="T2463" i="1"/>
  <c r="S2463" i="1"/>
  <c r="T2443" i="1"/>
  <c r="S2443" i="1"/>
  <c r="T2361" i="1"/>
  <c r="S2361" i="1"/>
  <c r="T2326" i="1"/>
  <c r="S2326" i="1"/>
  <c r="T2265" i="1"/>
  <c r="S2265" i="1"/>
  <c r="T2223" i="1"/>
  <c r="S2223" i="1"/>
  <c r="T1983" i="1"/>
  <c r="S1983" i="1"/>
  <c r="T1948" i="1"/>
  <c r="S1948" i="1"/>
  <c r="T1938" i="1"/>
  <c r="S1938" i="1"/>
  <c r="T1658" i="1"/>
  <c r="S1658" i="1"/>
  <c r="T1627" i="1"/>
  <c r="S1627" i="1"/>
  <c r="T1589" i="1"/>
  <c r="S1589" i="1"/>
  <c r="T1536" i="1"/>
  <c r="S1536" i="1"/>
  <c r="T1426" i="1"/>
  <c r="S1426" i="1"/>
  <c r="T1368" i="1"/>
  <c r="S1368" i="1"/>
  <c r="T1367" i="1"/>
  <c r="S1367" i="1"/>
  <c r="T1273" i="1"/>
  <c r="S1273" i="1"/>
  <c r="T1188" i="1"/>
  <c r="S1188" i="1"/>
  <c r="T1160" i="1"/>
  <c r="S1160" i="1"/>
  <c r="T944" i="1"/>
  <c r="S944" i="1"/>
  <c r="T793" i="1"/>
  <c r="S793" i="1"/>
  <c r="T730" i="1"/>
  <c r="S730" i="1"/>
  <c r="T599" i="1"/>
  <c r="S599" i="1"/>
  <c r="T594" i="1"/>
  <c r="S594" i="1"/>
  <c r="T591" i="1"/>
  <c r="S591" i="1"/>
  <c r="T557" i="1"/>
  <c r="S557" i="1"/>
  <c r="T549" i="1"/>
  <c r="S549" i="1"/>
  <c r="T470" i="1"/>
  <c r="S470" i="1"/>
  <c r="T400" i="1"/>
  <c r="S400" i="1"/>
  <c r="T375" i="1"/>
  <c r="S375" i="1"/>
  <c r="T358" i="1"/>
  <c r="S358" i="1"/>
  <c r="T307" i="1"/>
  <c r="S307" i="1"/>
  <c r="T146" i="1"/>
  <c r="S146" i="1"/>
  <c r="T109" i="1"/>
  <c r="S109" i="1"/>
  <c r="T1029" i="1"/>
  <c r="S1029" i="1"/>
  <c r="T1237" i="1"/>
  <c r="S1237" i="1"/>
  <c r="T3365" i="1"/>
  <c r="S3365" i="1"/>
  <c r="T2105" i="1"/>
  <c r="S2105" i="1"/>
  <c r="T960" i="1"/>
  <c r="S960" i="1"/>
  <c r="T3048" i="1"/>
  <c r="S3048" i="1"/>
  <c r="T2958" i="1"/>
  <c r="S2958" i="1"/>
  <c r="T1663" i="1"/>
  <c r="S1663" i="1"/>
  <c r="T4042" i="1"/>
  <c r="S4042" i="1"/>
  <c r="T4002" i="1"/>
  <c r="S4002" i="1"/>
  <c r="T3933" i="1"/>
  <c r="S3933" i="1"/>
  <c r="T3913" i="1"/>
  <c r="S3913" i="1"/>
  <c r="T3891" i="1"/>
  <c r="S3891" i="1"/>
  <c r="T3806" i="1"/>
  <c r="S3806" i="1"/>
  <c r="T3778" i="1"/>
  <c r="S3778" i="1"/>
  <c r="T3664" i="1"/>
  <c r="S3664" i="1"/>
  <c r="T3379" i="1"/>
  <c r="S3379" i="1"/>
  <c r="T3378" i="1"/>
  <c r="S3378" i="1"/>
  <c r="T3341" i="1"/>
  <c r="S3341" i="1"/>
  <c r="T3328" i="1"/>
  <c r="S3328" i="1"/>
  <c r="T3271" i="1"/>
  <c r="S3271" i="1"/>
  <c r="T3245" i="1"/>
  <c r="S3245" i="1"/>
  <c r="T3207" i="1"/>
  <c r="S3207" i="1"/>
  <c r="T3171" i="1"/>
  <c r="S3171" i="1"/>
  <c r="T3069" i="1"/>
  <c r="S3069" i="1"/>
  <c r="T3008" i="1"/>
  <c r="S3008" i="1"/>
  <c r="T2977" i="1"/>
  <c r="S2977" i="1"/>
  <c r="T2941" i="1"/>
  <c r="S2941" i="1"/>
  <c r="T2931" i="1"/>
  <c r="S2931" i="1"/>
  <c r="T2852" i="1"/>
  <c r="S2852" i="1"/>
  <c r="T2848" i="1"/>
  <c r="S2848" i="1"/>
  <c r="T2799" i="1"/>
  <c r="S2799" i="1"/>
  <c r="T2774" i="1"/>
  <c r="S2774" i="1"/>
  <c r="T2747" i="1"/>
  <c r="S2747" i="1"/>
  <c r="T2743" i="1"/>
  <c r="S2743" i="1"/>
  <c r="T2738" i="1"/>
  <c r="S2738" i="1"/>
  <c r="T2709" i="1"/>
  <c r="S2709" i="1"/>
  <c r="T2700" i="1"/>
  <c r="S2700" i="1"/>
  <c r="T2683" i="1"/>
  <c r="S2683" i="1"/>
  <c r="T2626" i="1"/>
  <c r="S2626" i="1"/>
  <c r="T2610" i="1"/>
  <c r="S2610" i="1"/>
  <c r="T2609" i="1"/>
  <c r="S2609" i="1"/>
  <c r="T2575" i="1"/>
  <c r="S2575" i="1"/>
  <c r="T2527" i="1"/>
  <c r="S2527" i="1"/>
  <c r="T2480" i="1"/>
  <c r="S2480" i="1"/>
  <c r="T2439" i="1"/>
  <c r="S2439" i="1"/>
  <c r="T2414" i="1"/>
  <c r="S2414" i="1"/>
  <c r="T2357" i="1"/>
  <c r="S2357" i="1"/>
  <c r="T2333" i="1"/>
  <c r="S2333" i="1"/>
  <c r="T2255" i="1"/>
  <c r="S2255" i="1"/>
  <c r="T2122" i="1"/>
  <c r="S2122" i="1"/>
  <c r="T2092" i="1"/>
  <c r="S2092" i="1"/>
  <c r="T2053" i="1"/>
  <c r="S2053" i="1"/>
  <c r="T2040" i="1"/>
  <c r="S2040" i="1"/>
  <c r="T1880" i="1"/>
  <c r="S1880" i="1"/>
  <c r="T1875" i="1"/>
  <c r="S1875" i="1"/>
  <c r="T1829" i="1"/>
  <c r="S1829" i="1"/>
  <c r="T1791" i="1"/>
  <c r="S1791" i="1"/>
  <c r="T1686" i="1"/>
  <c r="S1686" i="1"/>
  <c r="T1670" i="1"/>
  <c r="S1670" i="1"/>
  <c r="T1664" i="1"/>
  <c r="S1664" i="1"/>
  <c r="T1628" i="1"/>
  <c r="S1628" i="1"/>
  <c r="T1617" i="1"/>
  <c r="S1617" i="1"/>
  <c r="T1608" i="1"/>
  <c r="S1608" i="1"/>
  <c r="T1515" i="1"/>
  <c r="S1515" i="1"/>
  <c r="T1387" i="1"/>
  <c r="S1387" i="1"/>
  <c r="T1384" i="1"/>
  <c r="S1384" i="1"/>
  <c r="T1242" i="1"/>
  <c r="S1242" i="1"/>
  <c r="T1155" i="1"/>
  <c r="S1155" i="1"/>
  <c r="T1141" i="1"/>
  <c r="S1141" i="1"/>
  <c r="T1104" i="1"/>
  <c r="S1104" i="1"/>
  <c r="T970" i="1"/>
  <c r="S970" i="1"/>
  <c r="T898" i="1"/>
  <c r="S898" i="1"/>
  <c r="T897" i="1"/>
  <c r="S897" i="1"/>
  <c r="T893" i="1"/>
  <c r="S893" i="1"/>
  <c r="T874" i="1"/>
  <c r="S874" i="1"/>
  <c r="T808" i="1"/>
  <c r="S808" i="1"/>
  <c r="T796" i="1"/>
  <c r="S796" i="1"/>
  <c r="T657" i="1"/>
  <c r="S657" i="1"/>
  <c r="T558" i="1"/>
  <c r="S558" i="1"/>
  <c r="T514" i="1"/>
  <c r="S514" i="1"/>
  <c r="T421" i="1"/>
  <c r="S421" i="1"/>
  <c r="T314" i="1"/>
  <c r="S314" i="1"/>
  <c r="T257" i="1"/>
  <c r="S257" i="1"/>
  <c r="T230" i="1"/>
  <c r="S230" i="1"/>
  <c r="T207" i="1"/>
  <c r="S207" i="1"/>
  <c r="T170" i="1"/>
  <c r="S170" i="1"/>
  <c r="T129" i="1"/>
  <c r="S129" i="1"/>
  <c r="T58" i="1"/>
  <c r="S58" i="1"/>
  <c r="T8" i="1"/>
  <c r="S8" i="1"/>
  <c r="T2231" i="1"/>
  <c r="S2231" i="1"/>
  <c r="T723" i="1"/>
  <c r="S723" i="1"/>
  <c r="T3043" i="1"/>
  <c r="S3043" i="1"/>
  <c r="T3304" i="1"/>
  <c r="S3304" i="1"/>
  <c r="T48" i="1"/>
  <c r="S48" i="1"/>
  <c r="T3748" i="1"/>
  <c r="S3748" i="1"/>
  <c r="T3243" i="1"/>
  <c r="S3243" i="1"/>
  <c r="T3018" i="1"/>
  <c r="S3018" i="1"/>
  <c r="T2993" i="1"/>
  <c r="S2993" i="1"/>
  <c r="T2582" i="1"/>
  <c r="S2582" i="1"/>
  <c r="T2462" i="1"/>
  <c r="S2462" i="1"/>
  <c r="T2279" i="1"/>
  <c r="S2279" i="1"/>
  <c r="T2253" i="1"/>
  <c r="S2253" i="1"/>
  <c r="T2232" i="1"/>
  <c r="S2232" i="1"/>
  <c r="T1756" i="1"/>
  <c r="S1756" i="1"/>
  <c r="T1569" i="1"/>
  <c r="S1569" i="1"/>
  <c r="T736" i="1"/>
  <c r="S736" i="1"/>
  <c r="T462" i="1"/>
  <c r="S462" i="1"/>
  <c r="T337" i="1"/>
  <c r="S337" i="1"/>
  <c r="T326" i="1"/>
  <c r="S326" i="1"/>
  <c r="T2" i="1"/>
  <c r="S2" i="1"/>
  <c r="T57" i="1"/>
  <c r="S57" i="1"/>
  <c r="T1857" i="1"/>
  <c r="S1857" i="1"/>
  <c r="T1815" i="1"/>
  <c r="S1815" i="1"/>
  <c r="T1189" i="1"/>
  <c r="S1189" i="1"/>
  <c r="T871" i="1"/>
  <c r="S871" i="1"/>
  <c r="T4056" i="1"/>
  <c r="S4056" i="1"/>
  <c r="T1451" i="1"/>
  <c r="S1451" i="1"/>
  <c r="T458" i="1"/>
  <c r="S458" i="1"/>
  <c r="T365" i="1"/>
  <c r="S365" i="1"/>
  <c r="T4016" i="1"/>
  <c r="S4016" i="1"/>
  <c r="T3362" i="1"/>
  <c r="S3362" i="1"/>
  <c r="T3084" i="1"/>
  <c r="S3084" i="1"/>
  <c r="T2313" i="1"/>
  <c r="S2313" i="1"/>
  <c r="T2254" i="1"/>
  <c r="S2254" i="1"/>
  <c r="T2201" i="1"/>
  <c r="S2201" i="1"/>
  <c r="T1852" i="1"/>
  <c r="S1852" i="1"/>
  <c r="T1796" i="1"/>
  <c r="S1796" i="1"/>
  <c r="T1749" i="1"/>
  <c r="S1749" i="1"/>
  <c r="T1575" i="1"/>
  <c r="S1575" i="1"/>
  <c r="T1521" i="1"/>
  <c r="S1521" i="1"/>
  <c r="T1401" i="1"/>
  <c r="S1401" i="1"/>
  <c r="T1220" i="1"/>
  <c r="S1220" i="1"/>
  <c r="T1191" i="1"/>
  <c r="S1191" i="1"/>
  <c r="T1174" i="1"/>
  <c r="S1174" i="1"/>
  <c r="T1017" i="1"/>
  <c r="S1017" i="1"/>
  <c r="T942" i="1"/>
  <c r="S942" i="1"/>
  <c r="T590" i="1"/>
  <c r="S590" i="1"/>
  <c r="T587" i="1"/>
  <c r="S587" i="1"/>
  <c r="T585" i="1"/>
  <c r="S585" i="1"/>
  <c r="T9" i="1"/>
  <c r="S9" i="1"/>
  <c r="T2601" i="1"/>
  <c r="S2601" i="1"/>
  <c r="T1897" i="1"/>
  <c r="S1897" i="1"/>
  <c r="T1146" i="1"/>
  <c r="S1146" i="1"/>
  <c r="T4065" i="1"/>
  <c r="S4065" i="1"/>
  <c r="T3435" i="1"/>
  <c r="S3435" i="1"/>
  <c r="T3211" i="1"/>
  <c r="S3211" i="1"/>
  <c r="T2855" i="1"/>
  <c r="S2855" i="1"/>
  <c r="T2830" i="1"/>
  <c r="S2830" i="1"/>
  <c r="T2043" i="1"/>
  <c r="S2043" i="1"/>
  <c r="T1470" i="1"/>
  <c r="S1470" i="1"/>
  <c r="T1268" i="1"/>
  <c r="S1268" i="1"/>
  <c r="T934" i="1"/>
  <c r="S934" i="1"/>
  <c r="T4089" i="1"/>
  <c r="S4089" i="1"/>
  <c r="T2910" i="1"/>
  <c r="S2910" i="1"/>
  <c r="T364" i="1"/>
  <c r="S364" i="1"/>
  <c r="T3846" i="1"/>
  <c r="S3846" i="1"/>
  <c r="T2282" i="1"/>
  <c r="S2282" i="1"/>
  <c r="T269" i="1"/>
  <c r="S269" i="1"/>
  <c r="T2702" i="1"/>
  <c r="S2702" i="1"/>
  <c r="T2077" i="1"/>
  <c r="S2077" i="1"/>
  <c r="T1004" i="1"/>
  <c r="S1004" i="1"/>
  <c r="T4099" i="1"/>
  <c r="S4099" i="1"/>
  <c r="T4062" i="1"/>
  <c r="S4062" i="1"/>
  <c r="T4061" i="1"/>
  <c r="S4061" i="1"/>
  <c r="T4044" i="1"/>
  <c r="S4044" i="1"/>
  <c r="T4037" i="1"/>
  <c r="S4037" i="1"/>
  <c r="T4019" i="1"/>
  <c r="S4019" i="1"/>
  <c r="T3994" i="1"/>
  <c r="S3994" i="1"/>
  <c r="T3965" i="1"/>
  <c r="S3965" i="1"/>
  <c r="T3951" i="1"/>
  <c r="S3951" i="1"/>
  <c r="T3932" i="1"/>
  <c r="S3932" i="1"/>
  <c r="T3915" i="1"/>
  <c r="S3915" i="1"/>
  <c r="T3906" i="1"/>
  <c r="S3906" i="1"/>
  <c r="T3901" i="1"/>
  <c r="S3901" i="1"/>
  <c r="T3888" i="1"/>
  <c r="S3888" i="1"/>
  <c r="T3886" i="1"/>
  <c r="S3886" i="1"/>
  <c r="T3872" i="1"/>
  <c r="S3872" i="1"/>
  <c r="T3854" i="1"/>
  <c r="S3854" i="1"/>
  <c r="T3843" i="1"/>
  <c r="S3843" i="1"/>
  <c r="T3801" i="1"/>
  <c r="S3801" i="1"/>
  <c r="T3768" i="1"/>
  <c r="S3768" i="1"/>
  <c r="T3716" i="1"/>
  <c r="S3716" i="1"/>
  <c r="T3648" i="1"/>
  <c r="S3648" i="1"/>
  <c r="T3577" i="1"/>
  <c r="S3577" i="1"/>
  <c r="T3526" i="1"/>
  <c r="S3526" i="1"/>
  <c r="T3509" i="1"/>
  <c r="S3509" i="1"/>
  <c r="T3483" i="1"/>
  <c r="S3483" i="1"/>
  <c r="T3470" i="1"/>
  <c r="S3470" i="1"/>
  <c r="T3465" i="1"/>
  <c r="S3465" i="1"/>
  <c r="T3457" i="1"/>
  <c r="S3457" i="1"/>
  <c r="T3436" i="1"/>
  <c r="S3436" i="1"/>
  <c r="T3423" i="1"/>
  <c r="S3423" i="1"/>
  <c r="T3408" i="1"/>
  <c r="S3408" i="1"/>
  <c r="T3402" i="1"/>
  <c r="S3402" i="1"/>
  <c r="T3391" i="1"/>
  <c r="S3391" i="1"/>
  <c r="T3360" i="1"/>
  <c r="S3360" i="1"/>
  <c r="T3300" i="1"/>
  <c r="S3300" i="1"/>
  <c r="T3290" i="1"/>
  <c r="S3290" i="1"/>
  <c r="T3274" i="1"/>
  <c r="S3274" i="1"/>
  <c r="T3258" i="1"/>
  <c r="S3258" i="1"/>
  <c r="T3248" i="1"/>
  <c r="S3248" i="1"/>
  <c r="T3244" i="1"/>
  <c r="S3244" i="1"/>
  <c r="T3199" i="1"/>
  <c r="S3199" i="1"/>
  <c r="T3194" i="1"/>
  <c r="S3194" i="1"/>
  <c r="T3175" i="1"/>
  <c r="S3175" i="1"/>
  <c r="T3146" i="1"/>
  <c r="S3146" i="1"/>
  <c r="T3142" i="1"/>
  <c r="S3142" i="1"/>
  <c r="T3132" i="1"/>
  <c r="S3132" i="1"/>
  <c r="T3121" i="1"/>
  <c r="S3121" i="1"/>
  <c r="T3117" i="1"/>
  <c r="S3117" i="1"/>
  <c r="T3099" i="1"/>
  <c r="S3099" i="1"/>
  <c r="T3078" i="1"/>
  <c r="S3078" i="1"/>
  <c r="T3072" i="1"/>
  <c r="S3072" i="1"/>
  <c r="T3064" i="1"/>
  <c r="S3064" i="1"/>
  <c r="T3055" i="1"/>
  <c r="S3055" i="1"/>
  <c r="T3024" i="1"/>
  <c r="S3024" i="1"/>
  <c r="T3015" i="1"/>
  <c r="S3015" i="1"/>
  <c r="T2999" i="1"/>
  <c r="S2999" i="1"/>
  <c r="T2992" i="1"/>
  <c r="S2992" i="1"/>
  <c r="T2987" i="1"/>
  <c r="S2987" i="1"/>
  <c r="T2968" i="1"/>
  <c r="S2968" i="1"/>
  <c r="T2965" i="1"/>
  <c r="S2965" i="1"/>
  <c r="T2961" i="1"/>
  <c r="S2961" i="1"/>
  <c r="T2946" i="1"/>
  <c r="S2946" i="1"/>
  <c r="T2932" i="1"/>
  <c r="S2932" i="1"/>
  <c r="T2915" i="1"/>
  <c r="S2915" i="1"/>
  <c r="T2901" i="1"/>
  <c r="S2901" i="1"/>
  <c r="T2893" i="1"/>
  <c r="S2893" i="1"/>
  <c r="T2885" i="1"/>
  <c r="S2885" i="1"/>
  <c r="T2873" i="1"/>
  <c r="S2873" i="1"/>
  <c r="T2820" i="1"/>
  <c r="S2820" i="1"/>
  <c r="T2813" i="1"/>
  <c r="S2813" i="1"/>
  <c r="T2805" i="1"/>
  <c r="S2805" i="1"/>
  <c r="T2795" i="1"/>
  <c r="S2795" i="1"/>
  <c r="T2758" i="1"/>
  <c r="S2758" i="1"/>
  <c r="T2756" i="1"/>
  <c r="S2756" i="1"/>
  <c r="T2751" i="1"/>
  <c r="S2751" i="1"/>
  <c r="T2729" i="1"/>
  <c r="S2729" i="1"/>
  <c r="T2718" i="1"/>
  <c r="S2718" i="1"/>
  <c r="T2704" i="1"/>
  <c r="S2704" i="1"/>
  <c r="T2674" i="1"/>
  <c r="S2674" i="1"/>
  <c r="T2668" i="1"/>
  <c r="S2668" i="1"/>
  <c r="T2614" i="1"/>
  <c r="S2614" i="1"/>
  <c r="T2595" i="1"/>
  <c r="S2595" i="1"/>
  <c r="T2586" i="1"/>
  <c r="S2586" i="1"/>
  <c r="T2578" i="1"/>
  <c r="S2578" i="1"/>
  <c r="T2576" i="1"/>
  <c r="S2576" i="1"/>
  <c r="T2570" i="1"/>
  <c r="S2570" i="1"/>
  <c r="T2567" i="1"/>
  <c r="S2567" i="1"/>
  <c r="T2564" i="1"/>
  <c r="S2564" i="1"/>
  <c r="T2541" i="1"/>
  <c r="S2541" i="1"/>
  <c r="T2505" i="1"/>
  <c r="S2505" i="1"/>
  <c r="T2453" i="1"/>
  <c r="S2453" i="1"/>
  <c r="T2451" i="1"/>
  <c r="S2451" i="1"/>
  <c r="T2441" i="1"/>
  <c r="S2441" i="1"/>
  <c r="T2435" i="1"/>
  <c r="S2435" i="1"/>
  <c r="T2385" i="1"/>
  <c r="S2385" i="1"/>
  <c r="T2377" i="1"/>
  <c r="S2377" i="1"/>
  <c r="T2358" i="1"/>
  <c r="S2358" i="1"/>
  <c r="T2345" i="1"/>
  <c r="S2345" i="1"/>
  <c r="T2330" i="1"/>
  <c r="S2330" i="1"/>
  <c r="T2244" i="1"/>
  <c r="S2244" i="1"/>
  <c r="T2226" i="1"/>
  <c r="S2226" i="1"/>
  <c r="T2196" i="1"/>
  <c r="S2196" i="1"/>
  <c r="T2186" i="1"/>
  <c r="S2186" i="1"/>
  <c r="T2162" i="1"/>
  <c r="S2162" i="1"/>
  <c r="T2081" i="1"/>
  <c r="S2081" i="1"/>
  <c r="T2052" i="1"/>
  <c r="S2052" i="1"/>
  <c r="T2048" i="1"/>
  <c r="S2048" i="1"/>
  <c r="T2044" i="1"/>
  <c r="S2044" i="1"/>
  <c r="T2039" i="1"/>
  <c r="S2039" i="1"/>
  <c r="T2018" i="1"/>
  <c r="S2018" i="1"/>
  <c r="T2009" i="1"/>
  <c r="S2009" i="1"/>
  <c r="T1964" i="1"/>
  <c r="S1964" i="1"/>
  <c r="T1963" i="1"/>
  <c r="S1963" i="1"/>
  <c r="T1961" i="1"/>
  <c r="S1961" i="1"/>
  <c r="T1945" i="1"/>
  <c r="S1945" i="1"/>
  <c r="T1941" i="1"/>
  <c r="S1941" i="1"/>
  <c r="T1922" i="1"/>
  <c r="S1922" i="1"/>
  <c r="T1893" i="1"/>
  <c r="S1893" i="1"/>
  <c r="T1877" i="1"/>
  <c r="S1877" i="1"/>
  <c r="T1871" i="1"/>
  <c r="S1871" i="1"/>
  <c r="T1845" i="1"/>
  <c r="S1845" i="1"/>
  <c r="T1836" i="1"/>
  <c r="S1836" i="1"/>
  <c r="T1799" i="1"/>
  <c r="S1799" i="1"/>
  <c r="T1789" i="1"/>
  <c r="S1789" i="1"/>
  <c r="T1753" i="1"/>
  <c r="S1753" i="1"/>
  <c r="T1735" i="1"/>
  <c r="S1735" i="1"/>
  <c r="T1731" i="1"/>
  <c r="S1731" i="1"/>
  <c r="T1725" i="1"/>
  <c r="S1725" i="1"/>
  <c r="T1713" i="1"/>
  <c r="S1713" i="1"/>
  <c r="T1696" i="1"/>
  <c r="S1696" i="1"/>
  <c r="T1689" i="1"/>
  <c r="S1689" i="1"/>
  <c r="T1646" i="1"/>
  <c r="S1646" i="1"/>
  <c r="T1635" i="1"/>
  <c r="S1635" i="1"/>
  <c r="T1633" i="1"/>
  <c r="S1633" i="1"/>
  <c r="T1618" i="1"/>
  <c r="S1618" i="1"/>
  <c r="T1609" i="1"/>
  <c r="S1609" i="1"/>
  <c r="T1579" i="1"/>
  <c r="S1579" i="1"/>
  <c r="T1577" i="1"/>
  <c r="S1577" i="1"/>
  <c r="T1576" i="1"/>
  <c r="S1576" i="1"/>
  <c r="T1566" i="1"/>
  <c r="S1566" i="1"/>
  <c r="T1563" i="1"/>
  <c r="S1563" i="1"/>
  <c r="T1489" i="1"/>
  <c r="S1489" i="1"/>
  <c r="T1438" i="1"/>
  <c r="S1438" i="1"/>
  <c r="T1431" i="1"/>
  <c r="S1431" i="1"/>
  <c r="T1399" i="1"/>
  <c r="S1399" i="1"/>
  <c r="T1395" i="1"/>
  <c r="S1395" i="1"/>
  <c r="T1381" i="1"/>
  <c r="S1381" i="1"/>
  <c r="T1375" i="1"/>
  <c r="S1375" i="1"/>
  <c r="T1354" i="1"/>
  <c r="S1354" i="1"/>
  <c r="T1310" i="1"/>
  <c r="S1310" i="1"/>
  <c r="T1272" i="1"/>
  <c r="S1272" i="1"/>
  <c r="T1210" i="1"/>
  <c r="S1210" i="1"/>
  <c r="T1197" i="1"/>
  <c r="S1197" i="1"/>
  <c r="T1171" i="1"/>
  <c r="S1171" i="1"/>
  <c r="T1167" i="1"/>
  <c r="S1167" i="1"/>
  <c r="T1166" i="1"/>
  <c r="S1166" i="1"/>
  <c r="T1159" i="1"/>
  <c r="S1159" i="1"/>
  <c r="T1134" i="1"/>
  <c r="S1134" i="1"/>
  <c r="T1111" i="1"/>
  <c r="S1111" i="1"/>
  <c r="T1109" i="1"/>
  <c r="S1109" i="1"/>
  <c r="T1084" i="1"/>
  <c r="S1084" i="1"/>
  <c r="T1072" i="1"/>
  <c r="S1072" i="1"/>
  <c r="T1059" i="1"/>
  <c r="S1059" i="1"/>
  <c r="T1058" i="1"/>
  <c r="S1058" i="1"/>
  <c r="T1047" i="1"/>
  <c r="S1047" i="1"/>
  <c r="T1033" i="1"/>
  <c r="S1033" i="1"/>
  <c r="T1031" i="1"/>
  <c r="S1031" i="1"/>
  <c r="T1030" i="1"/>
  <c r="S1030" i="1"/>
  <c r="T1016" i="1"/>
  <c r="S1016" i="1"/>
  <c r="T997" i="1"/>
  <c r="S997" i="1"/>
  <c r="T991" i="1"/>
  <c r="S991" i="1"/>
  <c r="T986" i="1"/>
  <c r="S986" i="1"/>
  <c r="T982" i="1"/>
  <c r="S982" i="1"/>
  <c r="T842" i="1"/>
  <c r="S842" i="1"/>
  <c r="T798" i="1"/>
  <c r="S798" i="1"/>
  <c r="T792" i="1"/>
  <c r="S792" i="1"/>
  <c r="T777" i="1"/>
  <c r="S777" i="1"/>
  <c r="T755" i="1"/>
  <c r="S755" i="1"/>
  <c r="T751" i="1"/>
  <c r="S751" i="1"/>
  <c r="T667" i="1"/>
  <c r="S667" i="1"/>
  <c r="T663" i="1"/>
  <c r="S663" i="1"/>
  <c r="T635" i="1"/>
  <c r="S635" i="1"/>
  <c r="T616" i="1"/>
  <c r="S616" i="1"/>
  <c r="T614" i="1"/>
  <c r="S614" i="1"/>
  <c r="T603" i="1"/>
  <c r="S603" i="1"/>
  <c r="T588" i="1"/>
  <c r="S588" i="1"/>
  <c r="T569" i="1"/>
  <c r="S569" i="1"/>
  <c r="T550" i="1"/>
  <c r="S550" i="1"/>
  <c r="T534" i="1"/>
  <c r="S534" i="1"/>
  <c r="T529" i="1"/>
  <c r="S529" i="1"/>
  <c r="T503" i="1"/>
  <c r="S503" i="1"/>
  <c r="T493" i="1"/>
  <c r="S493" i="1"/>
  <c r="T484" i="1"/>
  <c r="S484" i="1"/>
  <c r="T480" i="1"/>
  <c r="S480" i="1"/>
  <c r="T468" i="1"/>
  <c r="S468" i="1"/>
  <c r="T460" i="1"/>
  <c r="S460" i="1"/>
  <c r="T456" i="1"/>
  <c r="S456" i="1"/>
  <c r="T445" i="1"/>
  <c r="S445" i="1"/>
  <c r="T428" i="1"/>
  <c r="S428" i="1"/>
  <c r="T402" i="1"/>
  <c r="S402" i="1"/>
  <c r="T397" i="1"/>
  <c r="S397" i="1"/>
  <c r="T369" i="1"/>
  <c r="S369" i="1"/>
  <c r="T354" i="1"/>
  <c r="S354" i="1"/>
  <c r="T350" i="1"/>
  <c r="S350" i="1"/>
  <c r="T348" i="1"/>
  <c r="S348" i="1"/>
  <c r="T336" i="1"/>
  <c r="S336" i="1"/>
  <c r="T331" i="1"/>
  <c r="S331" i="1"/>
  <c r="T304" i="1"/>
  <c r="S304" i="1"/>
  <c r="T301" i="1"/>
  <c r="S301" i="1"/>
  <c r="T262" i="1"/>
  <c r="S262" i="1"/>
  <c r="T251" i="1"/>
  <c r="S251" i="1"/>
  <c r="T237" i="1"/>
  <c r="S237" i="1"/>
  <c r="T201" i="1"/>
  <c r="S201" i="1"/>
  <c r="T172" i="1"/>
  <c r="S172" i="1"/>
  <c r="T151" i="1"/>
  <c r="S151" i="1"/>
  <c r="T71" i="1"/>
  <c r="S71" i="1"/>
  <c r="T60" i="1"/>
  <c r="S60" i="1"/>
  <c r="T56" i="1"/>
  <c r="S56" i="1"/>
  <c r="T54" i="1"/>
  <c r="S54" i="1"/>
  <c r="T45" i="1"/>
  <c r="S45" i="1"/>
  <c r="T5" i="1"/>
  <c r="S5" i="1"/>
  <c r="T1751" i="1"/>
  <c r="S1751" i="1"/>
  <c r="T1334" i="1"/>
  <c r="S1334" i="1"/>
  <c r="T3" i="1"/>
  <c r="S3" i="1"/>
  <c r="T3849" i="1"/>
  <c r="S3849" i="1"/>
  <c r="T3622" i="1"/>
  <c r="S3622" i="1"/>
  <c r="T2616" i="1"/>
  <c r="S2616" i="1"/>
  <c r="T2144" i="1"/>
  <c r="S2144" i="1"/>
  <c r="T448" i="1"/>
  <c r="S448" i="1"/>
  <c r="T419" i="1"/>
  <c r="S419" i="1"/>
  <c r="T2323" i="1"/>
  <c r="S2323" i="1"/>
  <c r="T3007" i="1"/>
  <c r="S3007" i="1"/>
  <c r="T3856" i="1"/>
  <c r="S3856" i="1"/>
  <c r="T3196" i="1"/>
  <c r="S3196" i="1"/>
  <c r="T3114" i="1"/>
  <c r="S3114" i="1"/>
  <c r="T2613" i="1"/>
  <c r="S2613" i="1"/>
  <c r="T2608" i="1"/>
  <c r="S2608" i="1"/>
  <c r="T2503" i="1"/>
  <c r="S2503" i="1"/>
  <c r="T1781" i="1"/>
  <c r="S1781" i="1"/>
  <c r="T1766" i="1"/>
  <c r="S1766" i="1"/>
  <c r="T53" i="1"/>
  <c r="S53" i="1"/>
  <c r="T3985" i="1"/>
  <c r="S3985" i="1"/>
  <c r="T576" i="1"/>
  <c r="S576" i="1"/>
  <c r="T2881" i="1"/>
  <c r="S2881" i="1"/>
  <c r="T351" i="1"/>
  <c r="S351" i="1"/>
  <c r="T3925" i="1"/>
  <c r="S3925" i="1"/>
  <c r="T2637" i="1"/>
  <c r="S2637" i="1"/>
  <c r="T1311" i="1"/>
  <c r="S1311" i="1"/>
  <c r="T3318" i="1"/>
  <c r="S3318" i="1"/>
  <c r="T632" i="1"/>
  <c r="S632" i="1"/>
  <c r="T3934" i="1"/>
  <c r="S3934" i="1"/>
  <c r="T3805" i="1"/>
  <c r="S3805" i="1"/>
  <c r="T3679" i="1"/>
  <c r="S3679" i="1"/>
  <c r="T3250" i="1"/>
  <c r="S3250" i="1"/>
  <c r="T3220" i="1"/>
  <c r="S3220" i="1"/>
  <c r="T3216" i="1"/>
  <c r="S3216" i="1"/>
  <c r="T3102" i="1"/>
  <c r="S3102" i="1"/>
  <c r="T3074" i="1"/>
  <c r="S3074" i="1"/>
  <c r="T3073" i="1"/>
  <c r="S3073" i="1"/>
  <c r="T3046" i="1"/>
  <c r="S3046" i="1"/>
  <c r="T2899" i="1"/>
  <c r="S2899" i="1"/>
  <c r="T2882" i="1"/>
  <c r="S2882" i="1"/>
  <c r="T2734" i="1"/>
  <c r="S2734" i="1"/>
  <c r="T2725" i="1"/>
  <c r="S2725" i="1"/>
  <c r="T2717" i="1"/>
  <c r="S2717" i="1"/>
  <c r="T2650" i="1"/>
  <c r="S2650" i="1"/>
  <c r="T2604" i="1"/>
  <c r="S2604" i="1"/>
  <c r="T2516" i="1"/>
  <c r="S2516" i="1"/>
  <c r="T2404" i="1"/>
  <c r="S2404" i="1"/>
  <c r="T2339" i="1"/>
  <c r="S2339" i="1"/>
  <c r="T2194" i="1"/>
  <c r="S2194" i="1"/>
  <c r="T1892" i="1"/>
  <c r="S1892" i="1"/>
  <c r="T1816" i="1"/>
  <c r="S1816" i="1"/>
  <c r="T1765" i="1"/>
  <c r="S1765" i="1"/>
  <c r="T1697" i="1"/>
  <c r="S1697" i="1"/>
  <c r="T1539" i="1"/>
  <c r="S1539" i="1"/>
  <c r="T1538" i="1"/>
  <c r="S1538" i="1"/>
  <c r="T1435" i="1"/>
  <c r="S1435" i="1"/>
  <c r="T1408" i="1"/>
  <c r="S1408" i="1"/>
  <c r="T1270" i="1"/>
  <c r="S1270" i="1"/>
  <c r="T1260" i="1"/>
  <c r="S1260" i="1"/>
  <c r="T1245" i="1"/>
  <c r="S1245" i="1"/>
  <c r="T1098" i="1"/>
  <c r="S1098" i="1"/>
  <c r="T1051" i="1"/>
  <c r="S1051" i="1"/>
  <c r="T968" i="1"/>
  <c r="S968" i="1"/>
  <c r="T959" i="1"/>
  <c r="S959" i="1"/>
  <c r="T720" i="1"/>
  <c r="S720" i="1"/>
  <c r="T666" i="1"/>
  <c r="S666" i="1"/>
  <c r="T656" i="1"/>
  <c r="S656" i="1"/>
  <c r="T581" i="1"/>
  <c r="S581" i="1"/>
  <c r="T527" i="1"/>
  <c r="S527" i="1"/>
  <c r="T507" i="1"/>
  <c r="S507" i="1"/>
  <c r="T490" i="1"/>
  <c r="S490" i="1"/>
  <c r="T430" i="1"/>
  <c r="S430" i="1"/>
  <c r="T379" i="1"/>
  <c r="S379" i="1"/>
  <c r="T362" i="1"/>
  <c r="S362" i="1"/>
  <c r="T310" i="1"/>
  <c r="S310" i="1"/>
  <c r="T212" i="1"/>
  <c r="S212" i="1"/>
  <c r="T192" i="1"/>
  <c r="S192" i="1"/>
  <c r="T143" i="1"/>
  <c r="S143" i="1"/>
  <c r="T82" i="1"/>
  <c r="S82" i="1"/>
  <c r="T51" i="1"/>
  <c r="S51" i="1"/>
  <c r="T30" i="1"/>
  <c r="S30" i="1"/>
  <c r="T18" i="1"/>
  <c r="S18" i="1"/>
  <c r="T521" i="1"/>
  <c r="S521" i="1"/>
  <c r="T1573" i="1"/>
  <c r="S1573" i="1"/>
  <c r="T3264" i="1"/>
  <c r="S3264" i="1"/>
  <c r="T399" i="1"/>
  <c r="S399" i="1"/>
  <c r="T3794" i="1"/>
  <c r="S3794" i="1"/>
  <c r="T2523" i="1"/>
  <c r="S2523" i="1"/>
  <c r="T1767" i="1"/>
  <c r="S1767" i="1"/>
  <c r="T1699" i="1"/>
  <c r="S1699" i="1"/>
  <c r="T1196" i="1"/>
  <c r="S1196" i="1"/>
  <c r="T1187" i="1"/>
  <c r="S1187" i="1"/>
  <c r="T827" i="1"/>
  <c r="S827" i="1"/>
  <c r="T370" i="1"/>
  <c r="S370" i="1"/>
  <c r="T216" i="1"/>
  <c r="S216" i="1"/>
  <c r="T185" i="1"/>
  <c r="S185" i="1"/>
  <c r="T1281" i="1"/>
  <c r="S1281" i="1"/>
  <c r="T2864" i="1"/>
  <c r="S2864" i="1"/>
  <c r="T208" i="1"/>
  <c r="S208" i="1"/>
  <c r="T415" i="1"/>
  <c r="S415" i="1"/>
  <c r="T1092" i="1"/>
  <c r="S1092" i="1"/>
  <c r="T3850" i="1"/>
  <c r="S3850" i="1"/>
  <c r="T3256" i="1"/>
  <c r="S3256" i="1"/>
  <c r="T3165" i="1"/>
  <c r="S3165" i="1"/>
  <c r="T2401" i="1"/>
  <c r="S2401" i="1"/>
  <c r="T2237" i="1"/>
  <c r="S2237" i="1"/>
  <c r="T2229" i="1"/>
  <c r="S2229" i="1"/>
  <c r="T1445" i="1"/>
  <c r="S1445" i="1"/>
  <c r="T1442" i="1"/>
  <c r="S1442" i="1"/>
  <c r="T1427" i="1"/>
  <c r="S1427" i="1"/>
  <c r="T1207" i="1"/>
  <c r="S1207" i="1"/>
  <c r="T1206" i="1"/>
  <c r="S1206" i="1"/>
  <c r="T743" i="1"/>
  <c r="S743" i="1"/>
  <c r="T303" i="1"/>
  <c r="S303" i="1"/>
  <c r="T258" i="1"/>
  <c r="S258" i="1"/>
  <c r="T244" i="1"/>
  <c r="S244" i="1"/>
  <c r="T3871" i="1"/>
  <c r="S3871" i="1"/>
  <c r="T4036" i="1"/>
  <c r="S4036" i="1"/>
  <c r="T612" i="1"/>
  <c r="S612" i="1"/>
  <c r="T3973" i="1"/>
  <c r="S3973" i="1"/>
  <c r="T2434" i="1"/>
  <c r="S2434" i="1"/>
  <c r="T2198" i="1"/>
  <c r="S2198" i="1"/>
  <c r="T1593" i="1"/>
  <c r="S1593" i="1"/>
  <c r="T1513" i="1"/>
  <c r="S1513" i="1"/>
  <c r="T1454" i="1"/>
  <c r="S1454" i="1"/>
  <c r="T1218" i="1"/>
  <c r="S1218" i="1"/>
  <c r="T862" i="1"/>
  <c r="S862" i="1"/>
  <c r="T797" i="1"/>
  <c r="S797" i="1"/>
  <c r="T512" i="1"/>
  <c r="S512" i="1"/>
  <c r="T287" i="1"/>
  <c r="S287" i="1"/>
  <c r="T209" i="1"/>
  <c r="S209" i="1"/>
  <c r="T44" i="1"/>
  <c r="S44" i="1"/>
  <c r="T2914" i="1"/>
  <c r="S2914" i="1"/>
  <c r="T1406" i="1"/>
  <c r="S1406" i="1"/>
  <c r="T1198" i="1"/>
  <c r="S1198" i="1"/>
  <c r="T930" i="1"/>
  <c r="S930" i="1"/>
  <c r="T347" i="1"/>
  <c r="S347" i="1"/>
  <c r="T3097" i="1"/>
  <c r="S3097" i="1"/>
  <c r="T4079" i="1"/>
  <c r="S4079" i="1"/>
  <c r="T4068" i="1"/>
  <c r="S4068" i="1"/>
  <c r="T4023" i="1"/>
  <c r="S4023" i="1"/>
  <c r="T3972" i="1"/>
  <c r="S3972" i="1"/>
  <c r="T3926" i="1"/>
  <c r="S3926" i="1"/>
  <c r="T3914" i="1"/>
  <c r="S3914" i="1"/>
  <c r="T3896" i="1"/>
  <c r="S3896" i="1"/>
  <c r="T3892" i="1"/>
  <c r="S3892" i="1"/>
  <c r="T3885" i="1"/>
  <c r="S3885" i="1"/>
  <c r="T3881" i="1"/>
  <c r="S3881" i="1"/>
  <c r="T3874" i="1"/>
  <c r="S3874" i="1"/>
  <c r="T3792" i="1"/>
  <c r="S3792" i="1"/>
  <c r="T3781" i="1"/>
  <c r="S3781" i="1"/>
  <c r="T3413" i="1"/>
  <c r="S3413" i="1"/>
  <c r="T3404" i="1"/>
  <c r="S3404" i="1"/>
  <c r="T3340" i="1"/>
  <c r="S3340" i="1"/>
  <c r="T3306" i="1"/>
  <c r="S3306" i="1"/>
  <c r="T3288" i="1"/>
  <c r="S3288" i="1"/>
  <c r="T3269" i="1"/>
  <c r="S3269" i="1"/>
  <c r="T3237" i="1"/>
  <c r="S3237" i="1"/>
  <c r="T3222" i="1"/>
  <c r="S3222" i="1"/>
  <c r="T3189" i="1"/>
  <c r="S3189" i="1"/>
  <c r="T3130" i="1"/>
  <c r="S3130" i="1"/>
  <c r="T3077" i="1"/>
  <c r="S3077" i="1"/>
  <c r="T3061" i="1"/>
  <c r="S3061" i="1"/>
  <c r="T3045" i="1"/>
  <c r="S3045" i="1"/>
  <c r="T3021" i="1"/>
  <c r="S3021" i="1"/>
  <c r="T2997" i="1"/>
  <c r="S2997" i="1"/>
  <c r="T2959" i="1"/>
  <c r="S2959" i="1"/>
  <c r="T2956" i="1"/>
  <c r="S2956" i="1"/>
  <c r="T2870" i="1"/>
  <c r="S2870" i="1"/>
  <c r="T2730" i="1"/>
  <c r="S2730" i="1"/>
  <c r="T2697" i="1"/>
  <c r="S2697" i="1"/>
  <c r="T2689" i="1"/>
  <c r="S2689" i="1"/>
  <c r="T2685" i="1"/>
  <c r="S2685" i="1"/>
  <c r="T2657" i="1"/>
  <c r="S2657" i="1"/>
  <c r="T2623" i="1"/>
  <c r="S2623" i="1"/>
  <c r="T2620" i="1"/>
  <c r="S2620" i="1"/>
  <c r="T2597" i="1"/>
  <c r="S2597" i="1"/>
  <c r="T2579" i="1"/>
  <c r="S2579" i="1"/>
  <c r="T2452" i="1"/>
  <c r="S2452" i="1"/>
  <c r="T2440" i="1"/>
  <c r="S2440" i="1"/>
  <c r="T2416" i="1"/>
  <c r="S2416" i="1"/>
  <c r="T2412" i="1"/>
  <c r="S2412" i="1"/>
  <c r="T2410" i="1"/>
  <c r="S2410" i="1"/>
  <c r="T2406" i="1"/>
  <c r="S2406" i="1"/>
  <c r="T2382" i="1"/>
  <c r="S2382" i="1"/>
  <c r="T2340" i="1"/>
  <c r="S2340" i="1"/>
  <c r="T2328" i="1"/>
  <c r="S2328" i="1"/>
  <c r="T2318" i="1"/>
  <c r="S2318" i="1"/>
  <c r="T2195" i="1"/>
  <c r="S2195" i="1"/>
  <c r="T2147" i="1"/>
  <c r="S2147" i="1"/>
  <c r="T2143" i="1"/>
  <c r="S2143" i="1"/>
  <c r="T2130" i="1"/>
  <c r="S2130" i="1"/>
  <c r="T2059" i="1"/>
  <c r="S2059" i="1"/>
  <c r="T2046" i="1"/>
  <c r="S2046" i="1"/>
  <c r="T1986" i="1"/>
  <c r="S1986" i="1"/>
  <c r="T1955" i="1"/>
  <c r="S1955" i="1"/>
  <c r="T1940" i="1"/>
  <c r="S1940" i="1"/>
  <c r="T1856" i="1"/>
  <c r="S1856" i="1"/>
  <c r="T1854" i="1"/>
  <c r="S1854" i="1"/>
  <c r="T1848" i="1"/>
  <c r="S1848" i="1"/>
  <c r="T1832" i="1"/>
  <c r="S1832" i="1"/>
  <c r="T1820" i="1"/>
  <c r="S1820" i="1"/>
  <c r="T1755" i="1"/>
  <c r="S1755" i="1"/>
  <c r="T1748" i="1"/>
  <c r="S1748" i="1"/>
  <c r="T1599" i="1"/>
  <c r="S1599" i="1"/>
  <c r="T1561" i="1"/>
  <c r="S1561" i="1"/>
  <c r="T1542" i="1"/>
  <c r="S1542" i="1"/>
  <c r="T1520" i="1"/>
  <c r="S1520" i="1"/>
  <c r="T1519" i="1"/>
  <c r="S1519" i="1"/>
  <c r="T1499" i="1"/>
  <c r="S1499" i="1"/>
  <c r="T1490" i="1"/>
  <c r="S1490" i="1"/>
  <c r="T1477" i="1"/>
  <c r="S1477" i="1"/>
  <c r="T1463" i="1"/>
  <c r="S1463" i="1"/>
  <c r="T1457" i="1"/>
  <c r="S1457" i="1"/>
  <c r="T1437" i="1"/>
  <c r="S1437" i="1"/>
  <c r="T1325" i="1"/>
  <c r="S1325" i="1"/>
  <c r="T1295" i="1"/>
  <c r="S1295" i="1"/>
  <c r="T1284" i="1"/>
  <c r="S1284" i="1"/>
  <c r="T1282" i="1"/>
  <c r="S1282" i="1"/>
  <c r="T1279" i="1"/>
  <c r="S1279" i="1"/>
  <c r="T1277" i="1"/>
  <c r="S1277" i="1"/>
  <c r="T1226" i="1"/>
  <c r="S1226" i="1"/>
  <c r="T1222" i="1"/>
  <c r="S1222" i="1"/>
  <c r="T1199" i="1"/>
  <c r="S1199" i="1"/>
  <c r="T1176" i="1"/>
  <c r="S1176" i="1"/>
  <c r="T1168" i="1"/>
  <c r="S1168" i="1"/>
  <c r="T1150" i="1"/>
  <c r="S1150" i="1"/>
  <c r="T1105" i="1"/>
  <c r="S1105" i="1"/>
  <c r="T1091" i="1"/>
  <c r="S1091" i="1"/>
  <c r="T1050" i="1"/>
  <c r="S1050" i="1"/>
  <c r="T956" i="1"/>
  <c r="S956" i="1"/>
  <c r="T955" i="1"/>
  <c r="S955" i="1"/>
  <c r="T948" i="1"/>
  <c r="S948" i="1"/>
  <c r="T925" i="1"/>
  <c r="S925" i="1"/>
  <c r="T923" i="1"/>
  <c r="S923" i="1"/>
  <c r="T908" i="1"/>
  <c r="S908" i="1"/>
  <c r="T834" i="1"/>
  <c r="S834" i="1"/>
  <c r="T781" i="1"/>
  <c r="S781" i="1"/>
  <c r="T721" i="1"/>
  <c r="S721" i="1"/>
  <c r="T716" i="1"/>
  <c r="S716" i="1"/>
  <c r="T711" i="1"/>
  <c r="S711" i="1"/>
  <c r="T705" i="1"/>
  <c r="S705" i="1"/>
  <c r="T704" i="1"/>
  <c r="S704" i="1"/>
  <c r="T702" i="1"/>
  <c r="S702" i="1"/>
  <c r="T670" i="1"/>
  <c r="S670" i="1"/>
  <c r="T659" i="1"/>
  <c r="S659" i="1"/>
  <c r="T605" i="1"/>
  <c r="S605" i="1"/>
  <c r="T563" i="1"/>
  <c r="S563" i="1"/>
  <c r="T542" i="1"/>
  <c r="S542" i="1"/>
  <c r="T536" i="1"/>
  <c r="S536" i="1"/>
  <c r="T519" i="1"/>
  <c r="S519" i="1"/>
  <c r="T485" i="1"/>
  <c r="S485" i="1"/>
  <c r="T481" i="1"/>
  <c r="S481" i="1"/>
  <c r="T423" i="1"/>
  <c r="S423" i="1"/>
  <c r="T398" i="1"/>
  <c r="S398" i="1"/>
  <c r="T381" i="1"/>
  <c r="S381" i="1"/>
  <c r="T367" i="1"/>
  <c r="S367" i="1"/>
  <c r="T359" i="1"/>
  <c r="S359" i="1"/>
  <c r="T340" i="1"/>
  <c r="S340" i="1"/>
  <c r="T318" i="1"/>
  <c r="S318" i="1"/>
  <c r="T291" i="1"/>
  <c r="S291" i="1"/>
  <c r="T289" i="1"/>
  <c r="S289" i="1"/>
  <c r="T288" i="1"/>
  <c r="S288" i="1"/>
  <c r="T242" i="1"/>
  <c r="S242" i="1"/>
  <c r="T239" i="1"/>
  <c r="S239" i="1"/>
  <c r="T232" i="1"/>
  <c r="S232" i="1"/>
  <c r="T59" i="1"/>
  <c r="S59" i="1"/>
  <c r="T3276" i="1"/>
  <c r="S3276" i="1"/>
  <c r="T1806" i="1"/>
  <c r="S1806" i="1"/>
  <c r="T3104" i="1"/>
  <c r="S3104" i="1"/>
  <c r="T2746" i="1"/>
  <c r="S2746" i="1"/>
  <c r="T2391" i="1"/>
  <c r="S2391" i="1"/>
  <c r="T2110" i="1"/>
  <c r="S2110" i="1"/>
  <c r="T1977" i="1"/>
  <c r="S1977" i="1"/>
  <c r="T1800" i="1"/>
  <c r="S1800" i="1"/>
  <c r="T1512" i="1"/>
  <c r="S1512" i="1"/>
  <c r="T1507" i="1"/>
  <c r="S1507" i="1"/>
  <c r="T1468" i="1"/>
  <c r="S1468" i="1"/>
  <c r="T1154" i="1"/>
  <c r="S1154" i="1"/>
  <c r="T911" i="1"/>
  <c r="S911" i="1"/>
  <c r="T1205" i="1"/>
  <c r="S1205" i="1"/>
  <c r="T1221" i="1"/>
  <c r="S1221" i="1"/>
  <c r="T2707" i="1"/>
  <c r="S2707" i="1"/>
  <c r="T1704" i="1"/>
  <c r="S1704" i="1"/>
  <c r="T1209" i="1"/>
  <c r="S1209" i="1"/>
  <c r="T2422" i="1"/>
  <c r="S2422" i="1"/>
  <c r="T4050" i="1"/>
  <c r="S4050" i="1"/>
  <c r="T1803" i="1"/>
  <c r="S1803" i="1"/>
  <c r="T1518" i="1"/>
  <c r="S1518" i="1"/>
  <c r="T1433" i="1"/>
  <c r="S1433" i="1"/>
  <c r="T444" i="1"/>
  <c r="S444" i="1"/>
  <c r="T315" i="1"/>
  <c r="S315" i="1"/>
  <c r="T281" i="1"/>
  <c r="S281" i="1"/>
  <c r="T167" i="1"/>
  <c r="S167" i="1"/>
  <c r="T3633" i="1"/>
  <c r="S3633" i="1"/>
  <c r="T823" i="1"/>
  <c r="S823" i="1"/>
  <c r="T2666" i="1"/>
  <c r="S2666" i="1"/>
  <c r="T1805" i="1"/>
  <c r="S1805" i="1"/>
  <c r="T1511" i="1"/>
  <c r="S1511" i="1"/>
  <c r="T984" i="1"/>
  <c r="S984" i="1"/>
  <c r="T772" i="1"/>
  <c r="S772" i="1"/>
  <c r="T3955" i="1"/>
  <c r="S3955" i="1"/>
  <c r="T4024" i="1"/>
  <c r="S4024" i="1"/>
  <c r="T3880" i="1"/>
  <c r="S3880" i="1"/>
  <c r="T3060" i="1"/>
  <c r="S3060" i="1"/>
  <c r="T2720" i="1"/>
  <c r="S2720" i="1"/>
  <c r="T2540" i="1"/>
  <c r="S2540" i="1"/>
  <c r="T2519" i="1"/>
  <c r="S2519" i="1"/>
  <c r="T2307" i="1"/>
  <c r="S2307" i="1"/>
  <c r="T2239" i="1"/>
  <c r="S2239" i="1"/>
  <c r="T2228" i="1"/>
  <c r="S2228" i="1"/>
  <c r="T2170" i="1"/>
  <c r="S2170" i="1"/>
  <c r="T2093" i="1"/>
  <c r="S2093" i="1"/>
  <c r="T1864" i="1"/>
  <c r="S1864" i="1"/>
  <c r="T1819" i="1"/>
  <c r="S1819" i="1"/>
  <c r="T1543" i="1"/>
  <c r="S1543" i="1"/>
  <c r="T1522" i="1"/>
  <c r="S1522" i="1"/>
  <c r="T1170" i="1"/>
  <c r="S1170" i="1"/>
  <c r="T1163" i="1"/>
  <c r="S1163" i="1"/>
  <c r="T1096" i="1"/>
  <c r="S1096" i="1"/>
  <c r="T1088" i="1"/>
  <c r="S1088" i="1"/>
  <c r="T566" i="1"/>
  <c r="S566" i="1"/>
  <c r="T311" i="1"/>
  <c r="S311" i="1"/>
  <c r="T285" i="1"/>
  <c r="S285" i="1"/>
  <c r="T2312" i="1"/>
  <c r="S2312" i="1"/>
  <c r="T2249" i="1"/>
  <c r="S2249" i="1"/>
  <c r="T1525" i="1"/>
  <c r="S1525" i="1"/>
  <c r="T1510" i="1"/>
  <c r="S1510" i="1"/>
  <c r="T416" i="1"/>
  <c r="S416" i="1"/>
  <c r="T394" i="1"/>
  <c r="S394" i="1"/>
  <c r="T23" i="1"/>
  <c r="S23" i="1"/>
  <c r="T1271" i="1"/>
  <c r="S1271" i="1"/>
  <c r="T2353" i="1"/>
  <c r="S2353" i="1"/>
  <c r="T1453" i="1"/>
  <c r="S1453" i="1"/>
  <c r="T2706" i="1"/>
  <c r="S2706" i="1"/>
  <c r="T2192" i="1"/>
  <c r="S2192" i="1"/>
  <c r="T1965" i="1"/>
  <c r="S1965" i="1"/>
  <c r="T1798" i="1"/>
  <c r="S1798" i="1"/>
  <c r="T1531" i="1"/>
  <c r="S1531" i="1"/>
  <c r="T2679" i="1"/>
  <c r="S2679" i="1"/>
  <c r="T2225" i="1"/>
  <c r="S2225" i="1"/>
  <c r="T1225" i="1"/>
  <c r="S1225" i="1"/>
  <c r="T2773" i="1"/>
  <c r="S2773" i="1"/>
  <c r="T4073" i="1"/>
  <c r="S4073" i="1"/>
  <c r="T4064" i="1"/>
  <c r="S4064" i="1"/>
  <c r="T4051" i="1"/>
  <c r="S4051" i="1"/>
  <c r="T4031" i="1"/>
  <c r="S4031" i="1"/>
  <c r="T3938" i="1"/>
  <c r="S3938" i="1"/>
  <c r="T3931" i="1"/>
  <c r="S3931" i="1"/>
  <c r="T3743" i="1"/>
  <c r="S3743" i="1"/>
  <c r="T3730" i="1"/>
  <c r="S3730" i="1"/>
  <c r="T3255" i="1"/>
  <c r="S3255" i="1"/>
  <c r="T3238" i="1"/>
  <c r="S3238" i="1"/>
  <c r="T3231" i="1"/>
  <c r="S3231" i="1"/>
  <c r="T3221" i="1"/>
  <c r="S3221" i="1"/>
  <c r="T3149" i="1"/>
  <c r="S3149" i="1"/>
  <c r="T3113" i="1"/>
  <c r="S3113" i="1"/>
  <c r="T3098" i="1"/>
  <c r="S3098" i="1"/>
  <c r="T3089" i="1"/>
  <c r="S3089" i="1"/>
  <c r="T3088" i="1"/>
  <c r="S3088" i="1"/>
  <c r="T3085" i="1"/>
  <c r="S3085" i="1"/>
  <c r="T3057" i="1"/>
  <c r="S3057" i="1"/>
  <c r="T3041" i="1"/>
  <c r="S3041" i="1"/>
  <c r="T2991" i="1"/>
  <c r="S2991" i="1"/>
  <c r="T2954" i="1"/>
  <c r="S2954" i="1"/>
  <c r="T2877" i="1"/>
  <c r="S2877" i="1"/>
  <c r="T2871" i="1"/>
  <c r="S2871" i="1"/>
  <c r="T2772" i="1"/>
  <c r="S2772" i="1"/>
  <c r="T2710" i="1"/>
  <c r="S2710" i="1"/>
  <c r="T2665" i="1"/>
  <c r="S2665" i="1"/>
  <c r="T2664" i="1"/>
  <c r="S2664" i="1"/>
  <c r="T2662" i="1"/>
  <c r="S2662" i="1"/>
  <c r="T2647" i="1"/>
  <c r="S2647" i="1"/>
  <c r="T2633" i="1"/>
  <c r="S2633" i="1"/>
  <c r="T2606" i="1"/>
  <c r="S2606" i="1"/>
  <c r="T2565" i="1"/>
  <c r="S2565" i="1"/>
  <c r="T2537" i="1"/>
  <c r="S2537" i="1"/>
  <c r="T2510" i="1"/>
  <c r="S2510" i="1"/>
  <c r="T2495" i="1"/>
  <c r="S2495" i="1"/>
  <c r="T2445" i="1"/>
  <c r="S2445" i="1"/>
  <c r="T2436" i="1"/>
  <c r="S2436" i="1"/>
  <c r="T2428" i="1"/>
  <c r="S2428" i="1"/>
  <c r="T2418" i="1"/>
  <c r="S2418" i="1"/>
  <c r="T2393" i="1"/>
  <c r="S2393" i="1"/>
  <c r="T2338" i="1"/>
  <c r="S2338" i="1"/>
  <c r="T2273" i="1"/>
  <c r="S2273" i="1"/>
  <c r="T2269" i="1"/>
  <c r="S2269" i="1"/>
  <c r="T2189" i="1"/>
  <c r="S2189" i="1"/>
  <c r="T2188" i="1"/>
  <c r="S2188" i="1"/>
  <c r="T2128" i="1"/>
  <c r="S2128" i="1"/>
  <c r="T2080" i="1"/>
  <c r="S2080" i="1"/>
  <c r="T2073" i="1"/>
  <c r="S2073" i="1"/>
  <c r="T1976" i="1"/>
  <c r="S1976" i="1"/>
  <c r="T1971" i="1"/>
  <c r="S1971" i="1"/>
  <c r="T1969" i="1"/>
  <c r="S1969" i="1"/>
  <c r="T1918" i="1"/>
  <c r="S1918" i="1"/>
  <c r="T1874" i="1"/>
  <c r="S1874" i="1"/>
  <c r="T1869" i="1"/>
  <c r="S1869" i="1"/>
  <c r="T1830" i="1"/>
  <c r="S1830" i="1"/>
  <c r="T1808" i="1"/>
  <c r="S1808" i="1"/>
  <c r="T1702" i="1"/>
  <c r="S1702" i="1"/>
  <c r="T1585" i="1"/>
  <c r="S1585" i="1"/>
  <c r="T1556" i="1"/>
  <c r="S1556" i="1"/>
  <c r="T1541" i="1"/>
  <c r="S1541" i="1"/>
  <c r="T1488" i="1"/>
  <c r="S1488" i="1"/>
  <c r="T1440" i="1"/>
  <c r="S1440" i="1"/>
  <c r="T1353" i="1"/>
  <c r="S1353" i="1"/>
  <c r="T1327" i="1"/>
  <c r="S1327" i="1"/>
  <c r="T1312" i="1"/>
  <c r="S1312" i="1"/>
  <c r="T1299" i="1"/>
  <c r="S1299" i="1"/>
  <c r="T1212" i="1"/>
  <c r="S1212" i="1"/>
  <c r="T1177" i="1"/>
  <c r="S1177" i="1"/>
  <c r="T1131" i="1"/>
  <c r="S1131" i="1"/>
  <c r="T1082" i="1"/>
  <c r="S1082" i="1"/>
  <c r="T1026" i="1"/>
  <c r="S1026" i="1"/>
  <c r="T1020" i="1"/>
  <c r="S1020" i="1"/>
  <c r="T1013" i="1"/>
  <c r="S1013" i="1"/>
  <c r="T1005" i="1"/>
  <c r="S1005" i="1"/>
  <c r="T988" i="1"/>
  <c r="S988" i="1"/>
  <c r="T975" i="1"/>
  <c r="S975" i="1"/>
  <c r="T974" i="1"/>
  <c r="S974" i="1"/>
  <c r="T969" i="1"/>
  <c r="S969" i="1"/>
  <c r="T951" i="1"/>
  <c r="S951" i="1"/>
  <c r="T929" i="1"/>
  <c r="S929" i="1"/>
  <c r="T921" i="1"/>
  <c r="S921" i="1"/>
  <c r="T896" i="1"/>
  <c r="S896" i="1"/>
  <c r="T872" i="1"/>
  <c r="S872" i="1"/>
  <c r="T732" i="1"/>
  <c r="S732" i="1"/>
  <c r="T727" i="1"/>
  <c r="S727" i="1"/>
  <c r="T694" i="1"/>
  <c r="S694" i="1"/>
  <c r="T692" i="1"/>
  <c r="S692" i="1"/>
  <c r="T690" i="1"/>
  <c r="S690" i="1"/>
  <c r="T644" i="1"/>
  <c r="S644" i="1"/>
  <c r="T634" i="1"/>
  <c r="S634" i="1"/>
  <c r="T598" i="1"/>
  <c r="S598" i="1"/>
  <c r="T509" i="1"/>
  <c r="S509" i="1"/>
  <c r="T504" i="1"/>
  <c r="S504" i="1"/>
  <c r="T501" i="1"/>
  <c r="S501" i="1"/>
  <c r="T496" i="1"/>
  <c r="S496" i="1"/>
  <c r="T469" i="1"/>
  <c r="S469" i="1"/>
  <c r="T459" i="1"/>
  <c r="S459" i="1"/>
  <c r="T453" i="1"/>
  <c r="S453" i="1"/>
  <c r="T440" i="1"/>
  <c r="S440" i="1"/>
  <c r="T425" i="1"/>
  <c r="S425" i="1"/>
  <c r="T401" i="1"/>
  <c r="S401" i="1"/>
  <c r="T393" i="1"/>
  <c r="S393" i="1"/>
  <c r="T386" i="1"/>
  <c r="S386" i="1"/>
  <c r="T322" i="1"/>
  <c r="S322" i="1"/>
  <c r="T313" i="1"/>
  <c r="S313" i="1"/>
  <c r="T299" i="1"/>
  <c r="S299" i="1"/>
  <c r="T277" i="1"/>
  <c r="S277" i="1"/>
  <c r="T263" i="1"/>
  <c r="S263" i="1"/>
  <c r="T177" i="1"/>
  <c r="S177" i="1"/>
  <c r="T148" i="1"/>
  <c r="S148" i="1"/>
  <c r="T131" i="1"/>
  <c r="S131" i="1"/>
  <c r="T61" i="1"/>
  <c r="S61" i="1"/>
  <c r="T29" i="1"/>
  <c r="S29" i="1"/>
  <c r="T3247" i="1"/>
  <c r="S3247" i="1"/>
  <c r="T2778" i="1"/>
  <c r="S2778" i="1"/>
  <c r="T2227" i="1"/>
  <c r="S2227" i="1"/>
  <c r="T1195" i="1"/>
  <c r="S1195" i="1"/>
  <c r="T3802" i="1"/>
  <c r="S3802" i="1"/>
  <c r="T3079" i="1"/>
  <c r="S3079" i="1"/>
  <c r="T3019" i="1"/>
  <c r="S3019" i="1"/>
  <c r="T2518" i="1"/>
  <c r="S2518" i="1"/>
  <c r="T2409" i="1"/>
  <c r="S2409" i="1"/>
  <c r="T2376" i="1"/>
  <c r="S2376" i="1"/>
  <c r="T1595" i="1"/>
  <c r="S1595" i="1"/>
  <c r="T1504" i="1"/>
  <c r="S1504" i="1"/>
  <c r="T1269" i="1"/>
  <c r="S1269" i="1"/>
  <c r="T1186" i="1"/>
  <c r="S1186" i="1"/>
  <c r="T545" i="1"/>
  <c r="S545" i="1"/>
  <c r="T309" i="1"/>
  <c r="S309" i="1"/>
  <c r="T39" i="1"/>
  <c r="S39" i="1"/>
  <c r="T420" i="1"/>
  <c r="S420" i="1"/>
  <c r="T3798" i="1"/>
  <c r="S3798" i="1"/>
  <c r="T1807" i="1"/>
  <c r="S1807" i="1"/>
  <c r="T2612" i="1"/>
  <c r="S2612" i="1"/>
  <c r="T3261" i="1"/>
  <c r="S3261" i="1"/>
  <c r="T3213" i="1"/>
  <c r="S3213" i="1"/>
  <c r="T2699" i="1"/>
  <c r="S2699" i="1"/>
  <c r="T2459" i="1"/>
  <c r="S2459" i="1"/>
  <c r="T1528" i="1"/>
  <c r="S1528" i="1"/>
  <c r="T703" i="1"/>
  <c r="S703" i="1"/>
  <c r="T4035" i="1"/>
  <c r="S4035" i="1"/>
  <c r="T2444" i="1"/>
  <c r="S2444" i="1"/>
  <c r="T1787" i="1"/>
  <c r="S1787" i="1"/>
  <c r="T256" i="1"/>
  <c r="S256" i="1"/>
  <c r="T361" i="1"/>
  <c r="S361" i="1"/>
  <c r="T1772" i="1"/>
  <c r="S1772" i="1"/>
  <c r="T570" i="1"/>
  <c r="S570" i="1"/>
  <c r="T506" i="1"/>
  <c r="S506" i="1"/>
  <c r="T3956" i="1"/>
  <c r="S3956" i="1"/>
  <c r="T3879" i="1"/>
  <c r="S3879" i="1"/>
  <c r="T3645" i="1"/>
  <c r="S3645" i="1"/>
  <c r="T3641" i="1"/>
  <c r="S3641" i="1"/>
  <c r="T3252" i="1"/>
  <c r="S3252" i="1"/>
  <c r="T3147" i="1"/>
  <c r="S3147" i="1"/>
  <c r="T3128" i="1"/>
  <c r="S3128" i="1"/>
  <c r="T3112" i="1"/>
  <c r="S3112" i="1"/>
  <c r="T3091" i="1"/>
  <c r="S3091" i="1"/>
  <c r="T3087" i="1"/>
  <c r="S3087" i="1"/>
  <c r="T3076" i="1"/>
  <c r="S3076" i="1"/>
  <c r="T3067" i="1"/>
  <c r="S3067" i="1"/>
  <c r="T3058" i="1"/>
  <c r="S3058" i="1"/>
  <c r="T3038" i="1"/>
  <c r="S3038" i="1"/>
  <c r="T3037" i="1"/>
  <c r="S3037" i="1"/>
  <c r="T3016" i="1"/>
  <c r="S3016" i="1"/>
  <c r="T3011" i="1"/>
  <c r="S3011" i="1"/>
  <c r="T2989" i="1"/>
  <c r="S2989" i="1"/>
  <c r="T2986" i="1"/>
  <c r="S2986" i="1"/>
  <c r="T2949" i="1"/>
  <c r="S2949" i="1"/>
  <c r="T2943" i="1"/>
  <c r="S2943" i="1"/>
  <c r="T2926" i="1"/>
  <c r="S2926" i="1"/>
  <c r="T2916" i="1"/>
  <c r="S2916" i="1"/>
  <c r="T2722" i="1"/>
  <c r="S2722" i="1"/>
  <c r="T2719" i="1"/>
  <c r="S2719" i="1"/>
  <c r="T2716" i="1"/>
  <c r="S2716" i="1"/>
  <c r="T2677" i="1"/>
  <c r="S2677" i="1"/>
  <c r="T2673" i="1"/>
  <c r="S2673" i="1"/>
  <c r="T2618" i="1"/>
  <c r="S2618" i="1"/>
  <c r="T2426" i="1"/>
  <c r="S2426" i="1"/>
  <c r="T2420" i="1"/>
  <c r="S2420" i="1"/>
  <c r="T2413" i="1"/>
  <c r="S2413" i="1"/>
  <c r="T2411" i="1"/>
  <c r="S2411" i="1"/>
  <c r="T2372" i="1"/>
  <c r="S2372" i="1"/>
  <c r="T2371" i="1"/>
  <c r="S2371" i="1"/>
  <c r="T2368" i="1"/>
  <c r="S2368" i="1"/>
  <c r="T2341" i="1"/>
  <c r="S2341" i="1"/>
  <c r="T2337" i="1"/>
  <c r="S2337" i="1"/>
  <c r="T2334" i="1"/>
  <c r="S2334" i="1"/>
  <c r="T2331" i="1"/>
  <c r="S2331" i="1"/>
  <c r="T2272" i="1"/>
  <c r="S2272" i="1"/>
  <c r="T2252" i="1"/>
  <c r="S2252" i="1"/>
  <c r="T2241" i="1"/>
  <c r="S2241" i="1"/>
  <c r="T2180" i="1"/>
  <c r="S2180" i="1"/>
  <c r="T2070" i="1"/>
  <c r="S2070" i="1"/>
  <c r="T2062" i="1"/>
  <c r="S2062" i="1"/>
  <c r="T2035" i="1"/>
  <c r="S2035" i="1"/>
  <c r="T2034" i="1"/>
  <c r="S2034" i="1"/>
  <c r="T2028" i="1"/>
  <c r="S2028" i="1"/>
  <c r="T2019" i="1"/>
  <c r="S2019" i="1"/>
  <c r="T1920" i="1"/>
  <c r="S1920" i="1"/>
  <c r="T1910" i="1"/>
  <c r="S1910" i="1"/>
  <c r="T1907" i="1"/>
  <c r="S1907" i="1"/>
  <c r="T1870" i="1"/>
  <c r="S1870" i="1"/>
  <c r="T1868" i="1"/>
  <c r="S1868" i="1"/>
  <c r="T1818" i="1"/>
  <c r="S1818" i="1"/>
  <c r="T1794" i="1"/>
  <c r="S1794" i="1"/>
  <c r="T1716" i="1"/>
  <c r="S1716" i="1"/>
  <c r="T1659" i="1"/>
  <c r="S1659" i="1"/>
  <c r="T1570" i="1"/>
  <c r="S1570" i="1"/>
  <c r="T1516" i="1"/>
  <c r="S1516" i="1"/>
  <c r="T1474" i="1"/>
  <c r="S1474" i="1"/>
  <c r="T1455" i="1"/>
  <c r="S1455" i="1"/>
  <c r="T1424" i="1"/>
  <c r="S1424" i="1"/>
  <c r="T1407" i="1"/>
  <c r="S1407" i="1"/>
  <c r="T1343" i="1"/>
  <c r="S1343" i="1"/>
  <c r="T1337" i="1"/>
  <c r="S1337" i="1"/>
  <c r="T1276" i="1"/>
  <c r="S1276" i="1"/>
  <c r="T1239" i="1"/>
  <c r="S1239" i="1"/>
  <c r="T1204" i="1"/>
  <c r="S1204" i="1"/>
  <c r="T1173" i="1"/>
  <c r="S1173" i="1"/>
  <c r="T1172" i="1"/>
  <c r="S1172" i="1"/>
  <c r="T1157" i="1"/>
  <c r="S1157" i="1"/>
  <c r="T1153" i="1"/>
  <c r="S1153" i="1"/>
  <c r="T1149" i="1"/>
  <c r="S1149" i="1"/>
  <c r="T1139" i="1"/>
  <c r="S1139" i="1"/>
  <c r="T1136" i="1"/>
  <c r="S1136" i="1"/>
  <c r="T1122" i="1"/>
  <c r="S1122" i="1"/>
  <c r="T1110" i="1"/>
  <c r="S1110" i="1"/>
  <c r="T1100" i="1"/>
  <c r="S1100" i="1"/>
  <c r="T1079" i="1"/>
  <c r="S1079" i="1"/>
  <c r="T1015" i="1"/>
  <c r="S1015" i="1"/>
  <c r="T1006" i="1"/>
  <c r="S1006" i="1"/>
  <c r="T992" i="1"/>
  <c r="S992" i="1"/>
  <c r="T967" i="1"/>
  <c r="S967" i="1"/>
  <c r="T891" i="1"/>
  <c r="S891" i="1"/>
  <c r="T724" i="1"/>
  <c r="S724" i="1"/>
  <c r="T715" i="1"/>
  <c r="S715" i="1"/>
  <c r="T653" i="1"/>
  <c r="S653" i="1"/>
  <c r="T646" i="1"/>
  <c r="S646" i="1"/>
  <c r="T645" i="1"/>
  <c r="S645" i="1"/>
  <c r="T637" i="1"/>
  <c r="S637" i="1"/>
  <c r="T628" i="1"/>
  <c r="S628" i="1"/>
  <c r="T627" i="1"/>
  <c r="S627" i="1"/>
  <c r="T623" i="1"/>
  <c r="S623" i="1"/>
  <c r="T596" i="1"/>
  <c r="S596" i="1"/>
  <c r="T573" i="1"/>
  <c r="S573" i="1"/>
  <c r="T567" i="1"/>
  <c r="S567" i="1"/>
  <c r="T555" i="1"/>
  <c r="S555" i="1"/>
  <c r="T387" i="1"/>
  <c r="S387" i="1"/>
  <c r="T383" i="1"/>
  <c r="S383" i="1"/>
  <c r="T372" i="1"/>
  <c r="S372" i="1"/>
  <c r="T352" i="1"/>
  <c r="S352" i="1"/>
  <c r="T338" i="1"/>
  <c r="S338" i="1"/>
  <c r="T324" i="1"/>
  <c r="S324" i="1"/>
  <c r="T317" i="1"/>
  <c r="S317" i="1"/>
  <c r="T302" i="1"/>
  <c r="S302" i="1"/>
  <c r="T298" i="1"/>
  <c r="S298" i="1"/>
  <c r="T265" i="1"/>
  <c r="S265" i="1"/>
  <c r="T245" i="1"/>
  <c r="S245" i="1"/>
  <c r="T211" i="1"/>
  <c r="S211" i="1"/>
  <c r="T200" i="1"/>
  <c r="S200" i="1"/>
  <c r="T128" i="1"/>
  <c r="S128" i="1"/>
  <c r="T41" i="1"/>
  <c r="S41" i="1"/>
  <c r="T3954" i="1"/>
  <c r="S3954" i="1"/>
  <c r="T1822" i="1"/>
  <c r="S1822" i="1"/>
  <c r="T1081" i="1"/>
  <c r="S1081" i="1"/>
  <c r="T295" i="1"/>
  <c r="S295" i="1"/>
  <c r="T240" i="1"/>
  <c r="S240" i="1"/>
  <c r="T3111" i="1"/>
  <c r="S3111" i="1"/>
  <c r="T1219" i="1"/>
  <c r="S1219" i="1"/>
  <c r="T2732" i="1"/>
  <c r="S2732" i="1"/>
  <c r="T2359" i="1"/>
  <c r="S2359" i="1"/>
  <c r="T924" i="1"/>
  <c r="S924" i="1"/>
  <c r="T280" i="1"/>
  <c r="S280" i="1"/>
  <c r="T717" i="1"/>
  <c r="S717" i="1"/>
  <c r="T856" i="1"/>
  <c r="S856" i="1"/>
  <c r="T3959" i="1"/>
  <c r="S3959" i="1"/>
  <c r="T2403" i="1"/>
  <c r="S2403" i="1"/>
  <c r="T2270" i="1"/>
  <c r="S2270" i="1"/>
  <c r="T2129" i="1"/>
  <c r="S2129" i="1"/>
  <c r="T1810" i="1"/>
  <c r="S1810" i="1"/>
  <c r="T1797" i="1"/>
  <c r="S1797" i="1"/>
  <c r="T229" i="1"/>
  <c r="S229" i="1"/>
  <c r="T34" i="1"/>
  <c r="S34" i="1"/>
  <c r="T660" i="1"/>
  <c r="S660" i="1"/>
  <c r="T680" i="1"/>
  <c r="S680" i="1"/>
  <c r="T228" i="1"/>
  <c r="S228" i="1"/>
  <c r="T4097" i="1"/>
  <c r="S4097" i="1"/>
  <c r="T4008" i="1"/>
  <c r="S4008" i="1"/>
  <c r="T3983" i="1"/>
  <c r="S3983" i="1"/>
  <c r="T3950" i="1"/>
  <c r="S3950" i="1"/>
  <c r="T3884" i="1"/>
  <c r="S3884" i="1"/>
  <c r="T3877" i="1"/>
  <c r="S3877" i="1"/>
  <c r="T3851" i="1"/>
  <c r="S3851" i="1"/>
  <c r="T3427" i="1"/>
  <c r="S3427" i="1"/>
  <c r="T3226" i="1"/>
  <c r="S3226" i="1"/>
  <c r="T3200" i="1"/>
  <c r="S3200" i="1"/>
  <c r="T3134" i="1"/>
  <c r="S3134" i="1"/>
  <c r="T3031" i="1"/>
  <c r="S3031" i="1"/>
  <c r="T2912" i="1"/>
  <c r="S2912" i="1"/>
  <c r="T2890" i="1"/>
  <c r="S2890" i="1"/>
  <c r="T2739" i="1"/>
  <c r="S2739" i="1"/>
  <c r="T2733" i="1"/>
  <c r="S2733" i="1"/>
  <c r="T2696" i="1"/>
  <c r="S2696" i="1"/>
  <c r="T2688" i="1"/>
  <c r="S2688" i="1"/>
  <c r="T2659" i="1"/>
  <c r="S2659" i="1"/>
  <c r="T2594" i="1"/>
  <c r="S2594" i="1"/>
  <c r="T2587" i="1"/>
  <c r="S2587" i="1"/>
  <c r="T2574" i="1"/>
  <c r="S2574" i="1"/>
  <c r="T2461" i="1"/>
  <c r="S2461" i="1"/>
  <c r="T2388" i="1"/>
  <c r="S2388" i="1"/>
  <c r="T2381" i="1"/>
  <c r="S2381" i="1"/>
  <c r="T2300" i="1"/>
  <c r="S2300" i="1"/>
  <c r="T2199" i="1"/>
  <c r="S2199" i="1"/>
  <c r="T2154" i="1"/>
  <c r="S2154" i="1"/>
  <c r="T2141" i="1"/>
  <c r="S2141" i="1"/>
  <c r="T2061" i="1"/>
  <c r="S2061" i="1"/>
  <c r="T2038" i="1"/>
  <c r="S2038" i="1"/>
  <c r="T2016" i="1"/>
  <c r="S2016" i="1"/>
  <c r="T2012" i="1"/>
  <c r="S2012" i="1"/>
  <c r="T2007" i="1"/>
  <c r="S2007" i="1"/>
  <c r="T1959" i="1"/>
  <c r="S1959" i="1"/>
  <c r="T1909" i="1"/>
  <c r="S1909" i="1"/>
  <c r="T1782" i="1"/>
  <c r="S1782" i="1"/>
  <c r="T1775" i="1"/>
  <c r="S1775" i="1"/>
  <c r="T1693" i="1"/>
  <c r="S1693" i="1"/>
  <c r="T1571" i="1"/>
  <c r="S1571" i="1"/>
  <c r="T1568" i="1"/>
  <c r="S1568" i="1"/>
  <c r="T1479" i="1"/>
  <c r="S1479" i="1"/>
  <c r="T1467" i="1"/>
  <c r="S1467" i="1"/>
  <c r="T1425" i="1"/>
  <c r="S1425" i="1"/>
  <c r="T1340" i="1"/>
  <c r="S1340" i="1"/>
  <c r="T1307" i="1"/>
  <c r="S1307" i="1"/>
  <c r="T1258" i="1"/>
  <c r="S1258" i="1"/>
  <c r="T1252" i="1"/>
  <c r="S1252" i="1"/>
  <c r="T1162" i="1"/>
  <c r="S1162" i="1"/>
  <c r="T1087" i="1"/>
  <c r="S1087" i="1"/>
  <c r="T1070" i="1"/>
  <c r="S1070" i="1"/>
  <c r="T1009" i="1"/>
  <c r="S1009" i="1"/>
  <c r="T987" i="1"/>
  <c r="S987" i="1"/>
  <c r="T971" i="1"/>
  <c r="S971" i="1"/>
  <c r="T915" i="1"/>
  <c r="S915" i="1"/>
  <c r="T904" i="1"/>
  <c r="S904" i="1"/>
  <c r="T673" i="1"/>
  <c r="S673" i="1"/>
  <c r="T622" i="1"/>
  <c r="S622" i="1"/>
  <c r="T589" i="1"/>
  <c r="S589" i="1"/>
  <c r="T495" i="1"/>
  <c r="S495" i="1"/>
  <c r="T483" i="1"/>
  <c r="S483" i="1"/>
  <c r="T475" i="1"/>
  <c r="S475" i="1"/>
  <c r="T449" i="1"/>
  <c r="S449" i="1"/>
  <c r="T413" i="1"/>
  <c r="S413" i="1"/>
  <c r="T345" i="1"/>
  <c r="S345" i="1"/>
  <c r="T319" i="1"/>
  <c r="S319" i="1"/>
  <c r="T273" i="1"/>
  <c r="S273" i="1"/>
  <c r="T260" i="1"/>
  <c r="S260" i="1"/>
  <c r="T252" i="1"/>
  <c r="S252" i="1"/>
  <c r="T20" i="1"/>
  <c r="S20" i="1"/>
  <c r="T14" i="1"/>
  <c r="S14" i="1"/>
  <c r="T3284" i="1"/>
  <c r="S3284" i="1"/>
  <c r="T2001" i="1"/>
  <c r="S2001" i="1"/>
  <c r="T2682" i="1"/>
  <c r="S2682" i="1"/>
  <c r="T1473" i="1"/>
  <c r="S1473" i="1"/>
  <c r="T1371" i="1"/>
  <c r="S1371" i="1"/>
  <c r="T1777" i="1"/>
  <c r="S1777" i="1"/>
  <c r="T2032" i="1"/>
  <c r="S2032" i="1"/>
  <c r="T4107" i="1"/>
  <c r="S4107" i="1"/>
  <c r="T2397" i="1"/>
  <c r="S2397" i="1"/>
  <c r="T1985" i="1"/>
  <c r="S1985" i="1"/>
  <c r="T1792" i="1"/>
  <c r="S1792" i="1"/>
  <c r="T346" i="1"/>
  <c r="S346" i="1"/>
  <c r="T353" i="1"/>
  <c r="S353" i="1"/>
  <c r="T3549" i="1"/>
  <c r="S3549" i="1"/>
  <c r="T3239" i="1"/>
  <c r="S3239" i="1"/>
  <c r="T3217" i="1"/>
  <c r="S3217" i="1"/>
  <c r="T3168" i="1"/>
  <c r="S3168" i="1"/>
  <c r="T2998" i="1"/>
  <c r="S2998" i="1"/>
  <c r="T2850" i="1"/>
  <c r="S2850" i="1"/>
  <c r="T2708" i="1"/>
  <c r="S2708" i="1"/>
  <c r="T2691" i="1"/>
  <c r="S2691" i="1"/>
  <c r="T2676" i="1"/>
  <c r="S2676" i="1"/>
  <c r="T2611" i="1"/>
  <c r="S2611" i="1"/>
  <c r="T2598" i="1"/>
  <c r="S2598" i="1"/>
  <c r="T2568" i="1"/>
  <c r="S2568" i="1"/>
  <c r="T2506" i="1"/>
  <c r="S2506" i="1"/>
  <c r="T2456" i="1"/>
  <c r="S2456" i="1"/>
  <c r="T2430" i="1"/>
  <c r="S2430" i="1"/>
  <c r="T2356" i="1"/>
  <c r="S2356" i="1"/>
  <c r="T2332" i="1"/>
  <c r="S2332" i="1"/>
  <c r="T2329" i="1"/>
  <c r="S2329" i="1"/>
  <c r="T2056" i="1"/>
  <c r="S2056" i="1"/>
  <c r="T1954" i="1"/>
  <c r="S1954" i="1"/>
  <c r="T1911" i="1"/>
  <c r="S1911" i="1"/>
  <c r="T1784" i="1"/>
  <c r="S1784" i="1"/>
  <c r="T1720" i="1"/>
  <c r="S1720" i="1"/>
  <c r="T1532" i="1"/>
  <c r="S1532" i="1"/>
  <c r="T1332" i="1"/>
  <c r="S1332" i="1"/>
  <c r="T1324" i="1"/>
  <c r="S1324" i="1"/>
  <c r="T1140" i="1"/>
  <c r="S1140" i="1"/>
  <c r="T1129" i="1"/>
  <c r="S1129" i="1"/>
  <c r="T981" i="1"/>
  <c r="S981" i="1"/>
  <c r="T965" i="1"/>
  <c r="S965" i="1"/>
  <c r="T685" i="1"/>
  <c r="S685" i="1"/>
  <c r="T650" i="1"/>
  <c r="S650" i="1"/>
  <c r="T406" i="1"/>
  <c r="S406" i="1"/>
  <c r="T363" i="1"/>
  <c r="S363" i="1"/>
  <c r="T357" i="1"/>
  <c r="S357" i="1"/>
  <c r="T342" i="1"/>
  <c r="S342" i="1"/>
  <c r="T332" i="1"/>
  <c r="S332" i="1"/>
  <c r="T323" i="1"/>
  <c r="S323" i="1"/>
  <c r="T259" i="1"/>
  <c r="S259" i="1"/>
  <c r="T158" i="1"/>
  <c r="S158" i="1"/>
  <c r="T26" i="1"/>
  <c r="S26" i="1"/>
  <c r="T2146" i="1"/>
  <c r="S2146" i="1"/>
  <c r="T243" i="1"/>
  <c r="S243" i="1"/>
  <c r="T2390" i="1"/>
  <c r="S2390" i="1"/>
  <c r="T1461" i="1"/>
  <c r="S1461" i="1"/>
  <c r="T1523" i="1"/>
  <c r="S1523" i="1"/>
  <c r="T487" i="1"/>
  <c r="S487" i="1"/>
  <c r="T2859" i="1"/>
  <c r="S2859" i="1"/>
  <c r="T773" i="1"/>
  <c r="S773" i="1"/>
  <c r="T389" i="1"/>
  <c r="S389" i="1"/>
  <c r="T368" i="1"/>
  <c r="S368" i="1"/>
  <c r="T2672" i="1"/>
  <c r="S2672" i="1"/>
  <c r="T664" i="1"/>
  <c r="S664" i="1"/>
  <c r="T461" i="1"/>
  <c r="S461" i="1"/>
  <c r="T2765" i="1"/>
  <c r="S2765" i="1"/>
  <c r="T3847" i="1"/>
  <c r="S3847" i="1"/>
  <c r="T3693" i="1"/>
  <c r="S3693" i="1"/>
  <c r="T3650" i="1"/>
  <c r="S3650" i="1"/>
  <c r="T3109" i="1"/>
  <c r="S3109" i="1"/>
  <c r="T3029" i="1"/>
  <c r="S3029" i="1"/>
  <c r="T3006" i="1"/>
  <c r="S3006" i="1"/>
  <c r="T2727" i="1"/>
  <c r="S2727" i="1"/>
  <c r="T2705" i="1"/>
  <c r="S2705" i="1"/>
  <c r="T2681" i="1"/>
  <c r="S2681" i="1"/>
  <c r="T2675" i="1"/>
  <c r="S2675" i="1"/>
  <c r="T2566" i="1"/>
  <c r="S2566" i="1"/>
  <c r="T2370" i="1"/>
  <c r="S2370" i="1"/>
  <c r="T2342" i="1"/>
  <c r="S2342" i="1"/>
  <c r="T2200" i="1"/>
  <c r="S2200" i="1"/>
  <c r="T2067" i="1"/>
  <c r="S2067" i="1"/>
  <c r="T2021" i="1"/>
  <c r="S2021" i="1"/>
  <c r="T1946" i="1"/>
  <c r="S1946" i="1"/>
  <c r="T1785" i="1"/>
  <c r="S1785" i="1"/>
  <c r="T1771" i="1"/>
  <c r="S1771" i="1"/>
  <c r="T1469" i="1"/>
  <c r="S1469" i="1"/>
  <c r="T1434" i="1"/>
  <c r="S1434" i="1"/>
  <c r="T1320" i="1"/>
  <c r="S1320" i="1"/>
  <c r="T1315" i="1"/>
  <c r="S1315" i="1"/>
  <c r="T1306" i="1"/>
  <c r="S1306" i="1"/>
  <c r="T1133" i="1"/>
  <c r="S1133" i="1"/>
  <c r="T1117" i="1"/>
  <c r="S1117" i="1"/>
  <c r="T1060" i="1"/>
  <c r="S1060" i="1"/>
  <c r="T710" i="1"/>
  <c r="S710" i="1"/>
  <c r="T643" i="1"/>
  <c r="S643" i="1"/>
  <c r="T482" i="1"/>
  <c r="S482" i="1"/>
  <c r="T424" i="1"/>
  <c r="S424" i="1"/>
  <c r="T349" i="1"/>
  <c r="S349" i="1"/>
  <c r="T335" i="1"/>
  <c r="S335" i="1"/>
  <c r="T333" i="1"/>
  <c r="S333" i="1"/>
  <c r="T286" i="1"/>
  <c r="S286" i="1"/>
  <c r="T187" i="1"/>
  <c r="S187" i="1"/>
  <c r="T2132" i="1"/>
  <c r="S2132" i="1"/>
  <c r="T1957" i="1"/>
  <c r="S1957" i="1"/>
  <c r="T1366" i="1"/>
  <c r="S1366" i="1"/>
  <c r="T1913" i="1"/>
  <c r="S1913" i="1"/>
  <c r="T2509" i="1"/>
  <c r="S2509" i="1"/>
  <c r="T1524" i="1"/>
  <c r="S1524" i="1"/>
  <c r="T6" i="1"/>
  <c r="S6" i="1"/>
  <c r="T1471" i="1"/>
  <c r="S1471" i="1"/>
  <c r="T2927" i="1"/>
  <c r="S2927" i="1"/>
  <c r="T2886" i="1"/>
  <c r="S2886" i="1"/>
  <c r="T2569" i="1"/>
  <c r="S2569" i="1"/>
  <c r="T2153" i="1"/>
  <c r="S2153" i="1"/>
  <c r="T1535" i="1"/>
  <c r="S1535" i="1"/>
  <c r="T1145" i="1"/>
  <c r="S1145" i="1"/>
  <c r="T1090" i="1"/>
  <c r="S1090" i="1"/>
  <c r="T1021" i="1"/>
  <c r="S1021" i="1"/>
  <c r="T870" i="1"/>
  <c r="S870" i="1"/>
  <c r="T554" i="1"/>
  <c r="S554" i="1"/>
  <c r="T284" i="1"/>
  <c r="S284" i="1"/>
  <c r="T1802" i="1"/>
  <c r="S1802" i="1"/>
  <c r="T737" i="1"/>
  <c r="S737" i="1"/>
  <c r="T2118" i="1"/>
  <c r="S2118" i="1"/>
  <c r="T1952" i="1"/>
  <c r="S1952" i="1"/>
  <c r="T1915" i="1"/>
  <c r="S1915" i="1"/>
  <c r="T1329" i="1"/>
  <c r="S1329" i="1"/>
  <c r="T714" i="1"/>
  <c r="S714" i="1"/>
  <c r="T3100" i="1"/>
  <c r="S3100" i="1"/>
  <c r="T2661" i="1"/>
  <c r="S2661" i="1"/>
  <c r="T954" i="1"/>
  <c r="S954" i="1"/>
  <c r="T3995" i="1"/>
  <c r="S3995" i="1"/>
  <c r="T3895" i="1"/>
  <c r="S3895" i="1"/>
  <c r="T3202" i="1"/>
  <c r="S3202" i="1"/>
  <c r="T3148" i="1"/>
  <c r="S3148" i="1"/>
  <c r="T3141" i="1"/>
  <c r="S3141" i="1"/>
  <c r="T3110" i="1"/>
  <c r="S3110" i="1"/>
  <c r="T3059" i="1"/>
  <c r="S3059" i="1"/>
  <c r="T3054" i="1"/>
  <c r="S3054" i="1"/>
  <c r="T3000" i="1"/>
  <c r="S3000" i="1"/>
  <c r="T2953" i="1"/>
  <c r="S2953" i="1"/>
  <c r="T2947" i="1"/>
  <c r="S2947" i="1"/>
  <c r="T2896" i="1"/>
  <c r="S2896" i="1"/>
  <c r="T2865" i="1"/>
  <c r="S2865" i="1"/>
  <c r="T2735" i="1"/>
  <c r="S2735" i="1"/>
  <c r="T2711" i="1"/>
  <c r="S2711" i="1"/>
  <c r="T2690" i="1"/>
  <c r="S2690" i="1"/>
  <c r="T2687" i="1"/>
  <c r="S2687" i="1"/>
  <c r="T2602" i="1"/>
  <c r="S2602" i="1"/>
  <c r="T2591" i="1"/>
  <c r="S2591" i="1"/>
  <c r="T2589" i="1"/>
  <c r="S2589" i="1"/>
  <c r="T2512" i="1"/>
  <c r="S2512" i="1"/>
  <c r="T2429" i="1"/>
  <c r="S2429" i="1"/>
  <c r="T2402" i="1"/>
  <c r="S2402" i="1"/>
  <c r="T2369" i="1"/>
  <c r="S2369" i="1"/>
  <c r="T2352" i="1"/>
  <c r="S2352" i="1"/>
  <c r="T2310" i="1"/>
  <c r="S2310" i="1"/>
  <c r="T2152" i="1"/>
  <c r="S2152" i="1"/>
  <c r="T2139" i="1"/>
  <c r="S2139" i="1"/>
  <c r="T2123" i="1"/>
  <c r="S2123" i="1"/>
  <c r="T2079" i="1"/>
  <c r="S2079" i="1"/>
  <c r="T2071" i="1"/>
  <c r="S2071" i="1"/>
  <c r="T2058" i="1"/>
  <c r="S2058" i="1"/>
  <c r="T2054" i="1"/>
  <c r="S2054" i="1"/>
  <c r="T2051" i="1"/>
  <c r="S2051" i="1"/>
  <c r="T2033" i="1"/>
  <c r="S2033" i="1"/>
  <c r="T2013" i="1"/>
  <c r="S2013" i="1"/>
  <c r="T2011" i="1"/>
  <c r="S2011" i="1"/>
  <c r="T2008" i="1"/>
  <c r="S2008" i="1"/>
  <c r="T2006" i="1"/>
  <c r="S2006" i="1"/>
  <c r="T2004" i="1"/>
  <c r="S2004" i="1"/>
  <c r="T1982" i="1"/>
  <c r="S1982" i="1"/>
  <c r="T1980" i="1"/>
  <c r="S1980" i="1"/>
  <c r="T1979" i="1"/>
  <c r="S1979" i="1"/>
  <c r="T1970" i="1"/>
  <c r="S1970" i="1"/>
  <c r="T1956" i="1"/>
  <c r="S1956" i="1"/>
  <c r="T1953" i="1"/>
  <c r="S1953" i="1"/>
  <c r="T1951" i="1"/>
  <c r="S1951" i="1"/>
  <c r="T1908" i="1"/>
  <c r="S1908" i="1"/>
  <c r="T1906" i="1"/>
  <c r="S1906" i="1"/>
  <c r="T1780" i="1"/>
  <c r="S1780" i="1"/>
  <c r="T1750" i="1"/>
  <c r="S1750" i="1"/>
  <c r="T1482" i="1"/>
  <c r="S1482" i="1"/>
  <c r="T1480" i="1"/>
  <c r="S1480" i="1"/>
  <c r="T1418" i="1"/>
  <c r="S1418" i="1"/>
  <c r="T1345" i="1"/>
  <c r="S1345" i="1"/>
  <c r="T1344" i="1"/>
  <c r="S1344" i="1"/>
  <c r="T1341" i="1"/>
  <c r="S1341" i="1"/>
  <c r="T1339" i="1"/>
  <c r="S1339" i="1"/>
  <c r="T1331" i="1"/>
  <c r="S1331" i="1"/>
  <c r="T1326" i="1"/>
  <c r="S1326" i="1"/>
  <c r="T1309" i="1"/>
  <c r="S1309" i="1"/>
  <c r="T1236" i="1"/>
  <c r="S1236" i="1"/>
  <c r="T1228" i="1"/>
  <c r="S1228" i="1"/>
  <c r="T1183" i="1"/>
  <c r="S1183" i="1"/>
  <c r="T1182" i="1"/>
  <c r="S1182" i="1"/>
  <c r="T1151" i="1"/>
  <c r="S1151" i="1"/>
  <c r="T1112" i="1"/>
  <c r="S1112" i="1"/>
  <c r="T1085" i="1"/>
  <c r="S1085" i="1"/>
  <c r="T1011" i="1"/>
  <c r="S1011" i="1"/>
  <c r="T989" i="1"/>
  <c r="S989" i="1"/>
  <c r="T976" i="1"/>
  <c r="S976" i="1"/>
  <c r="T961" i="1"/>
  <c r="S961" i="1"/>
  <c r="T958" i="1"/>
  <c r="S958" i="1"/>
  <c r="T953" i="1"/>
  <c r="S953" i="1"/>
  <c r="T946" i="1"/>
  <c r="S946" i="1"/>
  <c r="T943" i="1"/>
  <c r="S943" i="1"/>
  <c r="T906" i="1"/>
  <c r="S906" i="1"/>
  <c r="T864" i="1"/>
  <c r="S864" i="1"/>
  <c r="T693" i="1"/>
  <c r="S693" i="1"/>
  <c r="T684" i="1"/>
  <c r="S684" i="1"/>
  <c r="T679" i="1"/>
  <c r="S679" i="1"/>
  <c r="T676" i="1"/>
  <c r="S676" i="1"/>
  <c r="T674" i="1"/>
  <c r="S674" i="1"/>
  <c r="T669" i="1"/>
  <c r="S669" i="1"/>
  <c r="T662" i="1"/>
  <c r="S662" i="1"/>
  <c r="T633" i="1"/>
  <c r="S633" i="1"/>
  <c r="T601" i="1"/>
  <c r="S601" i="1"/>
  <c r="T564" i="1"/>
  <c r="S564" i="1"/>
  <c r="T547" i="1"/>
  <c r="S547" i="1"/>
  <c r="T515" i="1"/>
  <c r="S515" i="1"/>
  <c r="T510" i="1"/>
  <c r="S510" i="1"/>
  <c r="T489" i="1"/>
  <c r="S489" i="1"/>
  <c r="T452" i="1"/>
  <c r="S452" i="1"/>
  <c r="T427" i="1"/>
  <c r="S427" i="1"/>
  <c r="T403" i="1"/>
  <c r="S403" i="1"/>
  <c r="T395" i="1"/>
  <c r="S395" i="1"/>
  <c r="T360" i="1"/>
  <c r="S360" i="1"/>
  <c r="T327" i="1"/>
  <c r="S327" i="1"/>
  <c r="T297" i="1"/>
  <c r="S297" i="1"/>
  <c r="T290" i="1"/>
  <c r="S290" i="1"/>
  <c r="T223" i="1"/>
  <c r="S223" i="1"/>
  <c r="T222" i="1"/>
  <c r="S222" i="1"/>
  <c r="T221" i="1"/>
  <c r="S221" i="1"/>
  <c r="T218" i="1"/>
  <c r="S218" i="1"/>
  <c r="T215" i="1"/>
  <c r="S215" i="1"/>
  <c r="T210" i="1"/>
  <c r="S210" i="1"/>
  <c r="T173" i="1"/>
  <c r="S173" i="1"/>
  <c r="T163" i="1"/>
  <c r="S163" i="1"/>
  <c r="T155" i="1"/>
  <c r="S155" i="1"/>
  <c r="T150" i="1"/>
  <c r="S150" i="1"/>
  <c r="T2655" i="1"/>
  <c r="S2655" i="1"/>
  <c r="T1503" i="1"/>
  <c r="S1503" i="1"/>
  <c r="T1813" i="1"/>
  <c r="S1813" i="1"/>
  <c r="T1076" i="1"/>
  <c r="S1076" i="1"/>
  <c r="T3191" i="1"/>
  <c r="S3191" i="1"/>
  <c r="T2003" i="1"/>
  <c r="S2003" i="1"/>
  <c r="T706" i="1"/>
  <c r="S706" i="1"/>
  <c r="T473" i="1"/>
  <c r="S473" i="1"/>
  <c r="T465" i="1"/>
  <c r="S465" i="1"/>
  <c r="T344" i="1"/>
  <c r="S344" i="1"/>
  <c r="T139" i="1"/>
  <c r="S139" i="1"/>
  <c r="T125" i="1"/>
  <c r="S125" i="1"/>
  <c r="T962" i="1"/>
  <c r="S962" i="1"/>
  <c r="T2158" i="1"/>
  <c r="S2158" i="1"/>
  <c r="T681" i="1"/>
  <c r="S681" i="1"/>
  <c r="T355" i="1"/>
  <c r="S355" i="1"/>
  <c r="T3920" i="1"/>
  <c r="S3920" i="1"/>
  <c r="T3911" i="1"/>
  <c r="S3911" i="1"/>
  <c r="T3080" i="1"/>
  <c r="S3080" i="1"/>
  <c r="T2712" i="1"/>
  <c r="S2712" i="1"/>
  <c r="T2698" i="1"/>
  <c r="S2698" i="1"/>
  <c r="T2652" i="1"/>
  <c r="S2652" i="1"/>
  <c r="T2425" i="1"/>
  <c r="S2425" i="1"/>
  <c r="T2417" i="1"/>
  <c r="S2417" i="1"/>
  <c r="T2348" i="1"/>
  <c r="S2348" i="1"/>
  <c r="T2127" i="1"/>
  <c r="S2127" i="1"/>
  <c r="T1958" i="1"/>
  <c r="S1958" i="1"/>
  <c r="T1592" i="1"/>
  <c r="S1592" i="1"/>
  <c r="T1181" i="1"/>
  <c r="S1181" i="1"/>
  <c r="T1169" i="1"/>
  <c r="S1169" i="1"/>
  <c r="T1164" i="1"/>
  <c r="S1164" i="1"/>
  <c r="T1106" i="1"/>
  <c r="S1106" i="1"/>
  <c r="T1000" i="1"/>
  <c r="S1000" i="1"/>
  <c r="T697" i="1"/>
  <c r="S697" i="1"/>
  <c r="T615" i="1"/>
  <c r="S615" i="1"/>
  <c r="T577" i="1"/>
  <c r="S577" i="1"/>
  <c r="T548" i="1"/>
  <c r="S548" i="1"/>
  <c r="T498" i="1"/>
  <c r="S498" i="1"/>
  <c r="T447" i="1"/>
  <c r="S447" i="1"/>
  <c r="T3090" i="1"/>
  <c r="S3090" i="1"/>
  <c r="T2693" i="1"/>
  <c r="S2693" i="1"/>
  <c r="T2622" i="1"/>
  <c r="S2622" i="1"/>
  <c r="T2387" i="1"/>
  <c r="S2387" i="1"/>
  <c r="T2020" i="1"/>
  <c r="S2020" i="1"/>
  <c r="T1683" i="1"/>
  <c r="S1683" i="1"/>
  <c r="T457" i="1"/>
  <c r="S457" i="1"/>
  <c r="T279" i="1"/>
  <c r="S279" i="1"/>
  <c r="T500" i="1"/>
  <c r="S500" i="1"/>
  <c r="T1083" i="1"/>
  <c r="S1083" i="1"/>
  <c r="T709" i="1"/>
  <c r="S709" i="1"/>
  <c r="T391" i="1"/>
  <c r="S391" i="1"/>
  <c r="T3800" i="1"/>
  <c r="S3800" i="1"/>
  <c r="T2686" i="1"/>
  <c r="S2686" i="1"/>
  <c r="T2350" i="1"/>
  <c r="S2350" i="1"/>
  <c r="T1962" i="1"/>
  <c r="S1962" i="1"/>
  <c r="T1027" i="1"/>
  <c r="S1027" i="1"/>
  <c r="T995" i="1"/>
  <c r="S995" i="1"/>
  <c r="T604" i="1"/>
  <c r="S604" i="1"/>
  <c r="T122" i="1"/>
  <c r="S122" i="1"/>
  <c r="T2074" i="1"/>
  <c r="S2074" i="1"/>
  <c r="T135" i="1"/>
  <c r="S135" i="1"/>
  <c r="T491" i="1"/>
  <c r="S491" i="1"/>
  <c r="T4100" i="1"/>
  <c r="S4100" i="1"/>
  <c r="T3790" i="1"/>
  <c r="S3790" i="1"/>
  <c r="T3636" i="1"/>
  <c r="S3636" i="1"/>
  <c r="T3116" i="1"/>
  <c r="S3116" i="1"/>
  <c r="T3066" i="1"/>
  <c r="S3066" i="1"/>
  <c r="T2159" i="1"/>
  <c r="S2159" i="1"/>
  <c r="T1330" i="1"/>
  <c r="S1330" i="1"/>
  <c r="T1318" i="1"/>
  <c r="S1318" i="1"/>
  <c r="T1180" i="1"/>
  <c r="S1180" i="1"/>
  <c r="T1078" i="1"/>
  <c r="S1078" i="1"/>
  <c r="T1074" i="1"/>
  <c r="S1074" i="1"/>
  <c r="T682" i="1"/>
  <c r="S682" i="1"/>
  <c r="T655" i="1"/>
  <c r="S655" i="1"/>
  <c r="T625" i="1"/>
  <c r="S625" i="1"/>
  <c r="T565" i="1"/>
  <c r="S565" i="1"/>
  <c r="T553" i="1"/>
  <c r="S553" i="1"/>
  <c r="T330" i="1"/>
  <c r="S330" i="1"/>
  <c r="T294" i="1"/>
  <c r="S294" i="1"/>
  <c r="T282" i="1"/>
  <c r="S282" i="1"/>
  <c r="T261" i="1"/>
  <c r="S261" i="1"/>
  <c r="T2036" i="1"/>
  <c r="S2036" i="1"/>
  <c r="T2960" i="1"/>
  <c r="S2960" i="1"/>
  <c r="T2692" i="1"/>
  <c r="S2692" i="1"/>
  <c r="T2596" i="1"/>
  <c r="S2596" i="1"/>
  <c r="T2138" i="1"/>
  <c r="S2138" i="1"/>
  <c r="T2124" i="1"/>
  <c r="S2124" i="1"/>
  <c r="T2037" i="1"/>
  <c r="S2037" i="1"/>
  <c r="T2027" i="1"/>
  <c r="S2027" i="1"/>
  <c r="T1147" i="1"/>
  <c r="S1147" i="1"/>
  <c r="T613" i="1"/>
  <c r="S613" i="1"/>
  <c r="T578" i="1"/>
  <c r="S578" i="1"/>
  <c r="T486" i="1"/>
  <c r="S486" i="1"/>
  <c r="T134" i="1"/>
  <c r="S134" i="1"/>
  <c r="T1436" i="1"/>
  <c r="S1436" i="1"/>
  <c r="T2577" i="1"/>
  <c r="S2577" i="1"/>
  <c r="T2050" i="1"/>
  <c r="S2050" i="1"/>
  <c r="T1912" i="1"/>
  <c r="S1912" i="1"/>
  <c r="T1042" i="1"/>
  <c r="S1042" i="1"/>
  <c r="T572" i="1"/>
  <c r="S572" i="1"/>
  <c r="T250" i="1"/>
  <c r="S250" i="1"/>
  <c r="T2383" i="1"/>
  <c r="S2383" i="1"/>
  <c r="T1114" i="1"/>
  <c r="S1114" i="1"/>
  <c r="T983" i="1"/>
  <c r="S983" i="1"/>
  <c r="T575" i="1"/>
  <c r="S575" i="1"/>
  <c r="T1966" i="1"/>
  <c r="S1966" i="1"/>
  <c r="T3979" i="1"/>
  <c r="S3979" i="1"/>
  <c r="T2584" i="1"/>
  <c r="S2584" i="1"/>
  <c r="T1126" i="1"/>
  <c r="S1126" i="1"/>
  <c r="T1066" i="1"/>
  <c r="S1066" i="1"/>
  <c r="T672" i="1"/>
  <c r="S672" i="1"/>
  <c r="T1010" i="1"/>
  <c r="S1010" i="1"/>
  <c r="T455" i="1"/>
  <c r="S455" i="1"/>
  <c r="T2511" i="1"/>
  <c r="S2511" i="1"/>
  <c r="T963" i="1"/>
  <c r="S963" i="1"/>
  <c r="T174" i="1"/>
  <c r="S174" i="1"/>
  <c r="T517" i="1"/>
  <c r="S517" i="1"/>
  <c r="T2660" i="1"/>
  <c r="S2660" i="1"/>
  <c r="T2049" i="1"/>
  <c r="S2049" i="1"/>
  <c r="T1903" i="1"/>
  <c r="S1903" i="1"/>
  <c r="T3855" i="1"/>
  <c r="S3855" i="1"/>
  <c r="T3840" i="1"/>
  <c r="S3840" i="1"/>
  <c r="T3630" i="1"/>
  <c r="S3630" i="1"/>
  <c r="T3559" i="1"/>
  <c r="S3559" i="1"/>
  <c r="T3129" i="1"/>
  <c r="S3129" i="1"/>
  <c r="T3096" i="1"/>
  <c r="S3096" i="1"/>
  <c r="T3094" i="1"/>
  <c r="S3094" i="1"/>
  <c r="T3036" i="1"/>
  <c r="S3036" i="1"/>
  <c r="T2782" i="1"/>
  <c r="S2782" i="1"/>
  <c r="T2728" i="1"/>
  <c r="S2728" i="1"/>
  <c r="T2656" i="1"/>
  <c r="S2656" i="1"/>
  <c r="T2654" i="1"/>
  <c r="S2654" i="1"/>
  <c r="T2646" i="1"/>
  <c r="S2646" i="1"/>
  <c r="T2607" i="1"/>
  <c r="S2607" i="1"/>
  <c r="T2573" i="1"/>
  <c r="S2573" i="1"/>
  <c r="T2563" i="1"/>
  <c r="S2563" i="1"/>
  <c r="T2522" i="1"/>
  <c r="S2522" i="1"/>
  <c r="T2513" i="1"/>
  <c r="S2513" i="1"/>
  <c r="T2433" i="1"/>
  <c r="S2433" i="1"/>
  <c r="T2395" i="1"/>
  <c r="S2395" i="1"/>
  <c r="T2134" i="1"/>
  <c r="S2134" i="1"/>
  <c r="T2075" i="1"/>
  <c r="S2075" i="1"/>
  <c r="T2064" i="1"/>
  <c r="S2064" i="1"/>
  <c r="T2029" i="1"/>
  <c r="S2029" i="1"/>
  <c r="T2025" i="1"/>
  <c r="S2025" i="1"/>
  <c r="T2024" i="1"/>
  <c r="S2024" i="1"/>
  <c r="T1968" i="1"/>
  <c r="S1968" i="1"/>
  <c r="T1950" i="1"/>
  <c r="S1950" i="1"/>
  <c r="T1947" i="1"/>
  <c r="S1947" i="1"/>
  <c r="T1597" i="1"/>
  <c r="S1597" i="1"/>
  <c r="T1452" i="1"/>
  <c r="S1452" i="1"/>
  <c r="T1338" i="1"/>
  <c r="S1338" i="1"/>
  <c r="T1328" i="1"/>
  <c r="S1328" i="1"/>
  <c r="T1322" i="1"/>
  <c r="S1322" i="1"/>
  <c r="T1317" i="1"/>
  <c r="S1317" i="1"/>
  <c r="T1103" i="1"/>
  <c r="S1103" i="1"/>
  <c r="T1099" i="1"/>
  <c r="S1099" i="1"/>
  <c r="T1045" i="1"/>
  <c r="S1045" i="1"/>
  <c r="T1018" i="1"/>
  <c r="S1018" i="1"/>
  <c r="T994" i="1"/>
  <c r="S994" i="1"/>
  <c r="T977" i="1"/>
  <c r="S977" i="1"/>
  <c r="T973" i="1"/>
  <c r="S973" i="1"/>
  <c r="T947" i="1"/>
  <c r="S947" i="1"/>
  <c r="T913" i="1"/>
  <c r="S913" i="1"/>
  <c r="T719" i="1"/>
  <c r="S719" i="1"/>
  <c r="T713" i="1"/>
  <c r="S713" i="1"/>
  <c r="T708" i="1"/>
  <c r="S708" i="1"/>
  <c r="T707" i="1"/>
  <c r="S707" i="1"/>
  <c r="T700" i="1"/>
  <c r="S700" i="1"/>
  <c r="T695" i="1"/>
  <c r="S695" i="1"/>
  <c r="T689" i="1"/>
  <c r="S689" i="1"/>
  <c r="T678" i="1"/>
  <c r="S678" i="1"/>
  <c r="T675" i="1"/>
  <c r="S675" i="1"/>
  <c r="T639" i="1"/>
  <c r="S639" i="1"/>
  <c r="T597" i="1"/>
  <c r="S597" i="1"/>
  <c r="T593" i="1"/>
  <c r="S593" i="1"/>
  <c r="T584" i="1"/>
  <c r="S584" i="1"/>
  <c r="T562" i="1"/>
  <c r="S562" i="1"/>
  <c r="T464" i="1"/>
  <c r="S464" i="1"/>
  <c r="T334" i="1"/>
  <c r="S334" i="1"/>
  <c r="T271" i="1"/>
  <c r="S271" i="1"/>
  <c r="T219" i="1"/>
  <c r="S219" i="1"/>
  <c r="T130" i="1"/>
  <c r="S130" i="1"/>
  <c r="T985" i="1"/>
  <c r="S985" i="1"/>
  <c r="T3115" i="1"/>
  <c r="S3115" i="1"/>
  <c r="T4094" i="1"/>
  <c r="S4094" i="1"/>
  <c r="T2504" i="1"/>
  <c r="S2504" i="1"/>
  <c r="T2380" i="1"/>
  <c r="S2380" i="1"/>
  <c r="T1867" i="1"/>
  <c r="S1867" i="1"/>
  <c r="T1308" i="1"/>
  <c r="S1308" i="1"/>
  <c r="T966" i="1"/>
  <c r="S966" i="1"/>
  <c r="T437" i="1"/>
  <c r="S437" i="1"/>
  <c r="T169" i="1"/>
  <c r="S169" i="1"/>
  <c r="T1012" i="1"/>
  <c r="S1012" i="1"/>
  <c r="T2985" i="1"/>
  <c r="S2985" i="1"/>
  <c r="T2438" i="1"/>
  <c r="S2438" i="1"/>
  <c r="T166" i="1"/>
  <c r="S166" i="1"/>
  <c r="T2399" i="1"/>
  <c r="S2399" i="1"/>
  <c r="T3125" i="1"/>
  <c r="S3125" i="1"/>
  <c r="T2651" i="1"/>
  <c r="S2651" i="1"/>
  <c r="T2072" i="1"/>
  <c r="S2072" i="1"/>
  <c r="T2041" i="1"/>
  <c r="S2041" i="1"/>
  <c r="T1700" i="1"/>
  <c r="S1700" i="1"/>
  <c r="T1175" i="1"/>
  <c r="S1175" i="1"/>
  <c r="T580" i="1"/>
  <c r="S580" i="1"/>
  <c r="T300" i="1"/>
  <c r="S300" i="1"/>
  <c r="T1447" i="1"/>
  <c r="S1447" i="1"/>
  <c r="T701" i="1"/>
  <c r="S701" i="1"/>
  <c r="T152" i="1"/>
  <c r="S152" i="1"/>
  <c r="T1336" i="1"/>
  <c r="S1336" i="1"/>
  <c r="T1998" i="1"/>
  <c r="S1998" i="1"/>
  <c r="T2431" i="1"/>
  <c r="S2431" i="1"/>
  <c r="T3807" i="1"/>
  <c r="S3807" i="1"/>
  <c r="T3638" i="1"/>
  <c r="S3638" i="1"/>
  <c r="T2904" i="1"/>
  <c r="S2904" i="1"/>
  <c r="T2878" i="1"/>
  <c r="S2878" i="1"/>
  <c r="T2715" i="1"/>
  <c r="S2715" i="1"/>
  <c r="T2658" i="1"/>
  <c r="S2658" i="1"/>
  <c r="T2521" i="1"/>
  <c r="S2521" i="1"/>
  <c r="T2389" i="1"/>
  <c r="S2389" i="1"/>
  <c r="T1068" i="1"/>
  <c r="S1068" i="1"/>
  <c r="T1001" i="1"/>
  <c r="S1001" i="1"/>
  <c r="T978" i="1"/>
  <c r="S978" i="1"/>
  <c r="T696" i="1"/>
  <c r="S696" i="1"/>
  <c r="T610" i="1"/>
  <c r="S610" i="1"/>
  <c r="T559" i="1"/>
  <c r="S559" i="1"/>
  <c r="T373" i="1"/>
  <c r="S373" i="1"/>
  <c r="T328" i="1"/>
  <c r="S328" i="1"/>
  <c r="T238" i="1"/>
  <c r="S238" i="1"/>
  <c r="T140" i="1"/>
  <c r="S140" i="1"/>
  <c r="T2015" i="1"/>
  <c r="S2015" i="1"/>
  <c r="T1876" i="1"/>
  <c r="S1876" i="1"/>
  <c r="T980" i="1"/>
  <c r="S980" i="1"/>
  <c r="T2365" i="1"/>
  <c r="S2365" i="1"/>
  <c r="T1178" i="1"/>
  <c r="S1178" i="1"/>
  <c r="T698" i="1"/>
  <c r="S698" i="1"/>
  <c r="T2078" i="1"/>
  <c r="S2078" i="1"/>
  <c r="T2911" i="1"/>
  <c r="S2911" i="1"/>
  <c r="T2515" i="1"/>
  <c r="S2515" i="1"/>
  <c r="T1984" i="1"/>
  <c r="S1984" i="1"/>
  <c r="T1443" i="1"/>
  <c r="S1443" i="1"/>
  <c r="T1316" i="1"/>
  <c r="S1316" i="1"/>
  <c r="T1975" i="1"/>
  <c r="S1975" i="1"/>
  <c r="T3953" i="1"/>
  <c r="S3953" i="1"/>
  <c r="T2944" i="1"/>
  <c r="S2944" i="1"/>
  <c r="T2581" i="1"/>
  <c r="S2581" i="1"/>
  <c r="T1981" i="1"/>
  <c r="S1981" i="1"/>
  <c r="T1450" i="1"/>
  <c r="S1450" i="1"/>
  <c r="T1423" i="1"/>
  <c r="S1423" i="1"/>
  <c r="T1319" i="1"/>
  <c r="S1319" i="1"/>
  <c r="T1007" i="1"/>
  <c r="S1007" i="1"/>
  <c r="T996" i="1"/>
  <c r="S996" i="1"/>
  <c r="T691" i="1"/>
  <c r="S691" i="1"/>
  <c r="T671" i="1"/>
  <c r="S671" i="1"/>
  <c r="T668" i="1"/>
  <c r="S668" i="1"/>
  <c r="T665" i="1"/>
  <c r="S665" i="1"/>
  <c r="T640" i="1"/>
  <c r="S640" i="1"/>
  <c r="T631" i="1"/>
  <c r="S631" i="1"/>
  <c r="T508" i="1"/>
  <c r="S508" i="1"/>
  <c r="T142" i="1"/>
  <c r="S142" i="1"/>
  <c r="T3062" i="1"/>
  <c r="S3062" i="1"/>
  <c r="T478" i="1"/>
  <c r="S478" i="1"/>
  <c r="T3092" i="1"/>
  <c r="S3092" i="1"/>
  <c r="T561" i="1"/>
  <c r="S561" i="1"/>
  <c r="T3070" i="1"/>
  <c r="S3070" i="1"/>
  <c r="T2437" i="1"/>
  <c r="S2437" i="1"/>
  <c r="T1943" i="1"/>
  <c r="S1943" i="1"/>
  <c r="T1863" i="1"/>
  <c r="S1863" i="1"/>
  <c r="T1333" i="1"/>
  <c r="S1333" i="1"/>
  <c r="T1313" i="1"/>
  <c r="S1313" i="1"/>
  <c r="T1123" i="1"/>
  <c r="S1123" i="1"/>
  <c r="T1019" i="1"/>
  <c r="S1019" i="1"/>
  <c r="T544" i="1"/>
  <c r="S544" i="1"/>
  <c r="T153" i="1"/>
  <c r="S153" i="1"/>
  <c r="T2066" i="1"/>
  <c r="S2066" i="1"/>
  <c r="T2653" i="1"/>
  <c r="S2653" i="1"/>
  <c r="T2160" i="1"/>
  <c r="S2160" i="1"/>
  <c r="T1698" i="1"/>
  <c r="S1698" i="1"/>
  <c r="T1517" i="1"/>
  <c r="S1517" i="1"/>
  <c r="T957" i="1"/>
  <c r="S957" i="1"/>
  <c r="T206" i="1"/>
  <c r="S206" i="1"/>
  <c r="T686" i="1"/>
  <c r="S686" i="1"/>
  <c r="T3068" i="1"/>
  <c r="S3068" i="1"/>
  <c r="T235" i="1"/>
  <c r="S235" i="1"/>
  <c r="T2155" i="1"/>
  <c r="S2155" i="1"/>
  <c r="T3887" i="1"/>
  <c r="S3887" i="1"/>
  <c r="T154" i="1"/>
  <c r="S154" i="1"/>
  <c r="T2149" i="1"/>
  <c r="S2149" i="1"/>
  <c r="T1919" i="1"/>
  <c r="S1919" i="1"/>
  <c r="T2955" i="1"/>
  <c r="S2955" i="1"/>
  <c r="T1973" i="1"/>
  <c r="S1973" i="1"/>
  <c r="T629" i="1"/>
  <c r="S629" i="1"/>
  <c r="T1323" i="1"/>
  <c r="S1323" i="1"/>
  <c r="T2351" i="1"/>
  <c r="S2351" i="1"/>
  <c r="T3120" i="1"/>
  <c r="S3120" i="1"/>
  <c r="T2950" i="1"/>
  <c r="S2950" i="1"/>
  <c r="T2648" i="1"/>
  <c r="S2648" i="1"/>
  <c r="T2644" i="1"/>
  <c r="S2644" i="1"/>
  <c r="T2142" i="1"/>
  <c r="S2142" i="1"/>
  <c r="T1449" i="1"/>
  <c r="S1449" i="1"/>
  <c r="T1232" i="1"/>
  <c r="S1232" i="1"/>
  <c r="T1118" i="1"/>
  <c r="S1118" i="1"/>
  <c r="T1097" i="1"/>
  <c r="S1097" i="1"/>
  <c r="T688" i="1"/>
  <c r="S688" i="1"/>
  <c r="T191" i="1"/>
  <c r="S191" i="1"/>
  <c r="T180" i="1"/>
  <c r="S180" i="1"/>
  <c r="T161" i="1"/>
  <c r="S161" i="1"/>
  <c r="T2392" i="1"/>
  <c r="S2392" i="1"/>
  <c r="T488" i="1"/>
  <c r="S488" i="1"/>
  <c r="T3126" i="1"/>
  <c r="S3126" i="1"/>
  <c r="T2375" i="1"/>
  <c r="S2375" i="1"/>
  <c r="T1002" i="1"/>
  <c r="S1002" i="1"/>
  <c r="T1107" i="1"/>
  <c r="S1107" i="1"/>
  <c r="T3631" i="1"/>
  <c r="S3631" i="1"/>
  <c r="T3083" i="1"/>
  <c r="S3083" i="1"/>
  <c r="T3063" i="1"/>
  <c r="S3063" i="1"/>
  <c r="T2645" i="1"/>
  <c r="S2645" i="1"/>
  <c r="T641" i="1"/>
  <c r="S641" i="1"/>
  <c r="T194" i="1"/>
  <c r="S194" i="1"/>
  <c r="T3122" i="1"/>
  <c r="S3122" i="1"/>
  <c r="T3081" i="1"/>
  <c r="S3081" i="1"/>
  <c r="T157" i="1"/>
  <c r="S157" i="1"/>
  <c r="T3127" i="1"/>
  <c r="S3127" i="1"/>
  <c r="T233" i="1"/>
  <c r="S233" i="1"/>
  <c r="T225" i="1"/>
  <c r="S225" i="1"/>
  <c r="T3082" i="1"/>
  <c r="S3082" i="1"/>
  <c r="T197" i="1"/>
  <c r="S197" i="1"/>
  <c r="T165" i="1"/>
  <c r="S165" i="1"/>
  <c r="T621" i="1"/>
  <c r="S621" i="1"/>
  <c r="T3075" i="1"/>
  <c r="S3075" i="1"/>
  <c r="T3198" i="1"/>
  <c r="S3198" i="1"/>
  <c r="T2952" i="1"/>
  <c r="S2952" i="1"/>
  <c r="T226" i="1"/>
  <c r="S226" i="1"/>
  <c r="T2680" i="1"/>
  <c r="S2680" i="1"/>
  <c r="T494" i="1"/>
  <c r="S494" i="1"/>
  <c r="T1462" i="1"/>
  <c r="S1462" i="1"/>
  <c r="T2962" i="1"/>
  <c r="S2962" i="1"/>
  <c r="T124" i="1"/>
  <c r="S124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4" i="6" l="1"/>
  <c r="G4" i="6" s="1"/>
  <c r="F5" i="6"/>
  <c r="D5" i="6"/>
  <c r="E4" i="6"/>
  <c r="B5" i="6"/>
  <c r="C4" i="6" l="1"/>
  <c r="H5" i="6"/>
  <c r="E5" i="6" s="1"/>
  <c r="B6" i="6"/>
  <c r="D6" i="6"/>
  <c r="F6" i="6"/>
  <c r="G5" i="6" l="1"/>
  <c r="C5" i="6"/>
  <c r="H6" i="6"/>
  <c r="E6" i="6" s="1"/>
  <c r="D7" i="6"/>
  <c r="B7" i="6"/>
  <c r="F7" i="6"/>
  <c r="C6" i="6" l="1"/>
  <c r="G6" i="6"/>
  <c r="H7" i="6"/>
  <c r="G7" i="6" s="1"/>
  <c r="F8" i="6"/>
  <c r="B8" i="6"/>
  <c r="D8" i="6"/>
  <c r="C7" i="6" l="1"/>
  <c r="E7" i="6"/>
  <c r="H8" i="6"/>
  <c r="E8" i="6" s="1"/>
  <c r="D9" i="6"/>
  <c r="B9" i="6"/>
  <c r="F9" i="6"/>
  <c r="C8" i="6" l="1"/>
  <c r="G8" i="6"/>
  <c r="H9" i="6"/>
  <c r="G9" i="6" s="1"/>
  <c r="F10" i="6"/>
  <c r="B10" i="6"/>
  <c r="D10" i="6"/>
  <c r="E9" i="6" l="1"/>
  <c r="C9" i="6"/>
  <c r="H10" i="6"/>
  <c r="C10" i="6" s="1"/>
  <c r="B11" i="6"/>
  <c r="D11" i="6"/>
  <c r="F11" i="6"/>
  <c r="G10" i="6"/>
  <c r="E10" i="6" l="1"/>
  <c r="H11" i="6"/>
  <c r="F12" i="6"/>
  <c r="G11" i="6"/>
  <c r="D12" i="6"/>
  <c r="E11" i="6"/>
  <c r="B12" i="6"/>
  <c r="C11" i="6"/>
  <c r="H12" i="6" l="1"/>
  <c r="C12" i="6" s="1"/>
  <c r="G12" i="6" l="1"/>
  <c r="E12" i="6"/>
</calcChain>
</file>

<file path=xl/sharedStrings.xml><?xml version="1.0" encoding="utf-8"?>
<sst xmlns="http://schemas.openxmlformats.org/spreadsheetml/2006/main" count="24826" uniqueCount="8401">
  <si>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</si>
  <si>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</si>
  <si>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</si>
  <si>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</si>
  <si>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</si>
  <si>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</si>
  <si>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</si>
  <si>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</si>
  <si>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</si>
  <si>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</si>
  <si>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</si>
  <si>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</si>
  <si>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</si>
  <si>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</si>
  <si>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</si>
  <si>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</si>
  <si>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</si>
  <si>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</si>
  <si>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</si>
  <si>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</si>
  <si>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</si>
  <si>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</si>
  <si>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</si>
  <si>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</si>
  <si>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</si>
  <si>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</si>
  <si>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</si>
  <si>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</si>
  <si>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</si>
  <si>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</si>
  <si>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</si>
  <si>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</si>
  <si>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</si>
  <si>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</si>
  <si>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</si>
  <si>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</si>
  <si>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</si>
  <si>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</si>
  <si>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</si>
  <si>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</si>
  <si>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</si>
  <si>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</si>
  <si>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</si>
  <si>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</si>
  <si>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</si>
  <si>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</si>
  <si>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</si>
  <si>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</si>
  <si>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</si>
  <si>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</si>
  <si>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</si>
  <si>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</si>
  <si>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</si>
  <si>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</si>
  <si>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</si>
  <si>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</si>
  <si>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</si>
  <si>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</si>
  <si>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</si>
  <si>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</si>
  <si>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</si>
  <si>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</si>
  <si>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</si>
  <si>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</si>
  <si>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</si>
  <si>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</si>
  <si>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</si>
  <si>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</si>
  <si>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</si>
  <si>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</si>
  <si>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</si>
  <si>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</si>
  <si>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</si>
  <si>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</si>
  <si>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</si>
  <si>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</si>
  <si>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</si>
  <si>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</si>
  <si>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</si>
  <si>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</si>
  <si>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</si>
  <si>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</si>
  <si>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</si>
  <si>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</si>
  <si>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</si>
  <si>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</si>
  <si>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</si>
  <si>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</si>
  <si>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</si>
  <si>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</si>
  <si>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</si>
  <si>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</si>
  <si>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</si>
  <si>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</si>
  <si>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</si>
  <si>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</si>
  <si>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</si>
  <si>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</si>
  <si>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</si>
  <si>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</si>
  <si>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</si>
  <si>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</si>
  <si>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</si>
  <si>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</si>
  <si>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</si>
  <si>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</si>
  <si>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</si>
  <si>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</si>
  <si>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</si>
  <si>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</si>
  <si>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</si>
  <si>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</si>
  <si>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</si>
  <si>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</si>
  <si>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</si>
  <si>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</si>
  <si>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</si>
  <si>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</si>
  <si>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</si>
  <si>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</si>
  <si>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</si>
  <si>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</si>
  <si>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</si>
  <si>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</si>
  <si>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</si>
  <si>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</si>
  <si>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</si>
  <si>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</si>
  <si>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</si>
  <si>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</si>
  <si>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</si>
  <si>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</si>
  <si>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</si>
  <si>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</si>
  <si>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</si>
  <si>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</si>
  <si>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</si>
  <si>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</si>
  <si>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</si>
  <si>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</si>
  <si>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</si>
  <si>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</si>
  <si>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</si>
  <si>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</si>
  <si>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</si>
  <si>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</si>
  <si>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</si>
  <si>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</si>
  <si>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</si>
  <si>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</si>
  <si>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</si>
  <si>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</si>
  <si>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</si>
  <si>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</si>
  <si>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</si>
  <si>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</si>
  <si>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</si>
  <si>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</si>
  <si>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</si>
  <si>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</si>
  <si>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</si>
  <si>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</si>
  <si>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</si>
  <si>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</si>
  <si>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</si>
  <si>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</si>
  <si>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</si>
  <si>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</si>
  <si>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</si>
  <si>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</si>
  <si>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</si>
  <si>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</si>
  <si>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</si>
  <si>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</si>
  <si>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</si>
  <si>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</si>
  <si>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</si>
  <si>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</si>
  <si>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</si>
  <si>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</si>
  <si>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</si>
  <si>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</si>
  <si>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</si>
  <si>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</si>
  <si>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</si>
  <si>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</si>
  <si>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</si>
  <si>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</si>
  <si>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</si>
  <si>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</si>
  <si>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</si>
  <si>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</si>
  <si>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</si>
  <si>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</si>
  <si>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</si>
  <si>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</si>
  <si>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</si>
  <si>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</si>
  <si>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</si>
  <si>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</si>
  <si>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</si>
  <si>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</si>
  <si>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</si>
  <si>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</si>
  <si>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</si>
  <si>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</si>
  <si>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</si>
  <si>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</si>
  <si>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</si>
  <si>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</si>
  <si>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</si>
  <si>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</si>
  <si>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</si>
  <si>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</si>
  <si>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</si>
  <si>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</si>
  <si>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</si>
  <si>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</si>
  <si>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</si>
  <si>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</si>
  <si>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</si>
  <si>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</si>
  <si>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</si>
  <si>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</si>
  <si>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</si>
  <si>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</si>
  <si>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</si>
  <si>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</si>
  <si>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</si>
  <si>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</si>
  <si>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</si>
  <si>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</si>
  <si>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</si>
  <si>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</si>
  <si>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</si>
  <si>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</si>
  <si>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</si>
  <si>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</si>
  <si>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</si>
  <si>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</si>
  <si>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</si>
  <si>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</si>
  <si>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</si>
  <si>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</si>
  <si>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</si>
  <si>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</si>
  <si>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</si>
  <si>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</si>
  <si>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</si>
  <si>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</si>
  <si>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</si>
  <si>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</si>
  <si>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</si>
  <si>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</si>
  <si>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</si>
  <si>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</si>
  <si>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</si>
  <si>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</si>
  <si>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</si>
  <si>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</si>
  <si>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</si>
  <si>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</si>
  <si>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</si>
  <si>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</si>
  <si>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</si>
  <si>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</si>
  <si>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</si>
  <si>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</si>
  <si>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</si>
  <si>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</si>
  <si>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</si>
  <si>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</si>
  <si>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</si>
  <si>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</si>
  <si>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</si>
  <si>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</si>
  <si>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</si>
  <si>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</si>
  <si>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</si>
  <si>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</si>
  <si>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</si>
  <si>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</si>
  <si>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</si>
  <si>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</si>
  <si>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</si>
  <si>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</si>
  <si>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</si>
  <si>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</si>
  <si>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</si>
  <si>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</si>
  <si>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</si>
  <si>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</si>
  <si>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</si>
  <si>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</si>
  <si>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</si>
  <si>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</si>
  <si>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</si>
  <si>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</si>
  <si>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</si>
  <si>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</si>
  <si>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</si>
  <si>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</si>
  <si>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</si>
  <si>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</si>
  <si>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</si>
  <si>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</si>
  <si>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</si>
  <si>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</si>
  <si>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</si>
  <si>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</si>
  <si>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</si>
  <si>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</si>
  <si>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</si>
  <si>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</si>
  <si>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</si>
  <si>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</si>
  <si>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</si>
  <si>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</si>
  <si>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</si>
  <si>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</si>
  <si>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</si>
  <si>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</si>
  <si>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</si>
  <si>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</si>
  <si>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</si>
  <si>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</si>
  <si>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</si>
  <si>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</si>
  <si>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</si>
  <si>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</si>
  <si>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</si>
  <si>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</si>
  <si>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</si>
  <si>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</si>
  <si>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</si>
  <si>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</si>
  <si>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</si>
  <si>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</si>
  <si>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</si>
  <si>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</si>
  <si>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</si>
  <si>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</si>
  <si>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</si>
  <si>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</si>
  <si>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</si>
  <si>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</si>
  <si>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</si>
  <si>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</si>
  <si>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</si>
  <si>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</si>
  <si>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</si>
  <si>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</si>
  <si>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</si>
  <si>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</si>
  <si>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</si>
  <si>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</si>
  <si>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</si>
  <si>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</si>
  <si>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</si>
  <si>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</si>
  <si>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</si>
  <si>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</si>
  <si>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</si>
  <si>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</si>
  <si>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</si>
  <si>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</si>
  <si>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</si>
  <si>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</si>
  <si>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</si>
  <si>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</si>
  <si>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</si>
  <si>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</si>
  <si>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</si>
  <si>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</si>
  <si>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</si>
  <si>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</si>
  <si>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</si>
  <si>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</si>
  <si>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</si>
  <si>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</si>
  <si>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</si>
  <si>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</si>
  <si>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</si>
  <si>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</si>
  <si>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</si>
  <si>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</si>
  <si>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</si>
  <si>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</si>
  <si>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</si>
  <si>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</si>
  <si>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</si>
  <si>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</si>
  <si>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</si>
  <si>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</si>
  <si>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</si>
  <si>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</si>
  <si>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</si>
  <si>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</si>
  <si>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</si>
  <si>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</si>
  <si>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</si>
  <si>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</si>
  <si>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</si>
  <si>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</si>
  <si>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</si>
  <si>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</si>
  <si>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</si>
  <si>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</si>
  <si>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</si>
  <si>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</si>
  <si>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</si>
  <si>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</si>
  <si>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</si>
  <si>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</si>
  <si>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</si>
  <si>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</si>
  <si>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</si>
  <si>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</si>
  <si>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</si>
  <si>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</si>
  <si>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</si>
  <si>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</si>
  <si>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</si>
  <si>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</si>
  <si>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</si>
  <si>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</si>
  <si>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</si>
  <si>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</si>
  <si>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</si>
  <si>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</si>
  <si>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</si>
  <si>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</si>
  <si>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</si>
  <si>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</si>
  <si>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</si>
  <si>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</si>
  <si>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</si>
  <si>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</si>
  <si>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</si>
  <si>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</si>
  <si>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</si>
  <si>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</si>
  <si>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</si>
  <si>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</si>
  <si>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</si>
  <si>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</si>
  <si>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</si>
  <si>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</si>
  <si>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</si>
  <si>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</si>
  <si>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</si>
  <si>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</si>
  <si>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</si>
  <si>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</si>
  <si>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</si>
  <si>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</si>
  <si>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</si>
  <si>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</si>
  <si>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</si>
  <si>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</si>
  <si>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</si>
  <si>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</si>
  <si>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</si>
  <si>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</si>
  <si>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</si>
  <si>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</si>
  <si>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</si>
  <si>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</si>
  <si>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</si>
  <si>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</si>
  <si>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</si>
  <si>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</si>
  <si>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</si>
  <si>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</si>
  <si>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</si>
  <si>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</si>
  <si>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</si>
  <si>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</si>
  <si>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</si>
  <si>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</si>
  <si>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</si>
  <si>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</si>
  <si>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</si>
  <si>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</si>
  <si>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</si>
  <si>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</si>
  <si>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</si>
  <si>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</si>
  <si>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</si>
  <si>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</si>
  <si>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</si>
  <si>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</si>
  <si>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</si>
  <si>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</si>
  <si>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</si>
  <si>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</si>
  <si>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</si>
  <si>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</si>
  <si>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</si>
  <si>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</si>
  <si>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</si>
  <si>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</si>
  <si>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</si>
  <si>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</si>
  <si>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</si>
  <si>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</si>
  <si>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</si>
  <si>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</si>
  <si>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</si>
  <si>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</si>
  <si>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</si>
  <si>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</si>
  <si>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</si>
  <si>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</si>
  <si>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</si>
  <si>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</si>
  <si>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</si>
  <si>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</si>
  <si>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</si>
  <si>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</si>
  <si>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</si>
  <si>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</si>
  <si>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</si>
  <si>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</si>
  <si>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</si>
  <si>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</si>
  <si>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</si>
  <si>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</si>
  <si>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</si>
  <si>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</si>
  <si>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</si>
  <si>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</si>
  <si>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</si>
  <si>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</si>
  <si>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</si>
  <si>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</si>
  <si>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</si>
  <si>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</si>
  <si>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</si>
  <si>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</si>
  <si>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</si>
  <si>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</si>
  <si>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</si>
  <si>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</si>
  <si>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</si>
  <si>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</si>
  <si>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</si>
  <si>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</si>
  <si>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</si>
  <si>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</si>
  <si>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</si>
  <si>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</si>
  <si>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</si>
  <si>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</si>
  <si>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</si>
  <si>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</si>
  <si>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</si>
  <si>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</si>
  <si>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</si>
  <si>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</si>
  <si>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</si>
  <si>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</si>
  <si>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</si>
  <si>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</si>
  <si>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</si>
  <si>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</si>
  <si>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</si>
  <si>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</si>
  <si>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</si>
  <si>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</si>
  <si>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</si>
  <si>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</si>
  <si>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</si>
  <si>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</si>
  <si>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</si>
  <si>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</si>
  <si>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</si>
  <si>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</si>
  <si>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</si>
  <si>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</si>
  <si>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</si>
  <si>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</si>
  <si>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</si>
  <si>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</si>
  <si>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</si>
  <si>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</si>
  <si>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</si>
  <si>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</si>
  <si>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</si>
  <si>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</si>
  <si>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</si>
  <si>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</si>
  <si>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</si>
  <si>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</si>
  <si>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</si>
  <si>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</si>
  <si>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</si>
  <si>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</si>
  <si>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</si>
  <si>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</si>
  <si>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</si>
  <si>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</si>
  <si>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</si>
  <si>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</si>
  <si>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</si>
  <si>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</si>
  <si>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</si>
  <si>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</si>
  <si>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</si>
  <si>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</si>
  <si>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</si>
  <si>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</si>
  <si>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</si>
  <si>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</si>
  <si>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</si>
  <si>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</si>
  <si>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</si>
  <si>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</si>
  <si>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</si>
  <si>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</si>
  <si>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</si>
  <si>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</si>
  <si>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</si>
  <si>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</si>
  <si>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</si>
  <si>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</si>
  <si>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</si>
  <si>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</si>
  <si>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</si>
  <si>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</si>
  <si>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</si>
  <si>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</si>
  <si>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</si>
  <si>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</si>
  <si>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</si>
  <si>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</si>
  <si>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</si>
  <si>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</si>
  <si>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</si>
  <si>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</si>
  <si>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</si>
  <si>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</si>
  <si>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</si>
  <si>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</si>
  <si>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</si>
  <si>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</si>
  <si>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</si>
  <si>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</si>
  <si>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</si>
  <si>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</si>
  <si>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</si>
  <si>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</si>
  <si>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</si>
  <si>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</si>
  <si>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</si>
  <si>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</si>
  <si>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</si>
  <si>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</si>
  <si>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</si>
  <si>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</si>
  <si>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</si>
  <si>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</si>
  <si>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</si>
  <si>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</si>
  <si>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</si>
  <si>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</si>
  <si>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</si>
  <si>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</si>
  <si>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</si>
  <si>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</si>
  <si>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</si>
  <si>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</si>
  <si>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</si>
  <si>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</si>
  <si>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</si>
  <si>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</si>
  <si>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</si>
  <si>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</si>
  <si>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</si>
  <si>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</si>
  <si>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</si>
  <si>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</si>
  <si>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</si>
  <si>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</si>
  <si>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</si>
  <si>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</si>
  <si>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</si>
  <si>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</si>
  <si>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</si>
  <si>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</si>
  <si>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</si>
  <si>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</si>
  <si>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</si>
  <si>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</si>
  <si>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</si>
  <si>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</si>
  <si>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</si>
  <si>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</si>
  <si>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</si>
  <si>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</si>
  <si>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</si>
  <si>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</si>
  <si>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</si>
  <si>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</si>
  <si>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</si>
  <si>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</si>
  <si>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</si>
  <si>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</si>
  <si>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</si>
  <si>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</si>
  <si>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</si>
  <si>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</si>
  <si>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</si>
  <si>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</si>
  <si>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</si>
  <si>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</si>
  <si>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</si>
  <si>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</si>
  <si>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</si>
  <si>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</si>
  <si>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</si>
  <si>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</si>
  <si>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</si>
  <si>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</si>
  <si>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</si>
  <si>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</si>
  <si>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</si>
  <si>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</si>
  <si>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</si>
  <si>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</si>
  <si>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</si>
  <si>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</si>
  <si>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</si>
  <si>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</si>
  <si>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</si>
  <si>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</si>
  <si>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</si>
  <si>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</si>
  <si>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</si>
  <si>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</si>
  <si>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</si>
  <si>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</si>
  <si>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</si>
  <si>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</si>
  <si>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</si>
  <si>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</si>
  <si>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</si>
  <si>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</si>
  <si>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</si>
  <si>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</si>
  <si>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</si>
  <si>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</si>
  <si>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</si>
  <si>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</si>
  <si>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</si>
  <si>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</si>
  <si>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</si>
  <si>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</si>
  <si>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</si>
  <si>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</si>
  <si>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</si>
  <si>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</si>
  <si>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</si>
  <si>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</si>
  <si>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</si>
  <si>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</si>
  <si>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</si>
  <si>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</si>
  <si>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</si>
  <si>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</si>
  <si>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</si>
  <si>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</si>
  <si>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</si>
  <si>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</si>
  <si>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</si>
  <si>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</si>
  <si>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</si>
  <si>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</si>
  <si>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</si>
  <si>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</si>
  <si>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</si>
  <si>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</si>
  <si>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</si>
  <si>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</si>
  <si>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</si>
  <si>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</si>
  <si>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</si>
  <si>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</si>
  <si>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</si>
  <si>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</si>
  <si>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</si>
  <si>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</si>
  <si>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</si>
  <si>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</si>
  <si>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</si>
  <si>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</si>
  <si>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</si>
  <si>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</si>
  <si>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</si>
  <si>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</si>
  <si>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</si>
  <si>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</si>
  <si>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</si>
  <si>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</si>
  <si>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</si>
  <si>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</si>
  <si>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</si>
  <si>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</si>
  <si>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</si>
  <si>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</si>
  <si>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</si>
  <si>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</si>
  <si>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</si>
  <si>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</si>
  <si>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</si>
  <si>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</si>
  <si>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</si>
  <si>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</si>
  <si>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</si>
  <si>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</si>
  <si>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</si>
  <si>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</si>
  <si>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</si>
  <si>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</si>
  <si>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</si>
  <si>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</si>
  <si>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</si>
  <si>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</si>
  <si>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</si>
  <si>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</si>
  <si>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</si>
  <si>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</si>
  <si>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</si>
  <si>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</si>
  <si>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</si>
  <si>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</si>
  <si>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</si>
  <si>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</si>
  <si>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</si>
  <si>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</si>
  <si>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</si>
  <si>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</si>
  <si>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</si>
  <si>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</si>
  <si>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</si>
  <si>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</si>
  <si>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</si>
  <si>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</si>
  <si>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</si>
  <si>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</si>
  <si>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</si>
  <si>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</si>
  <si>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</si>
  <si>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</si>
  <si>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</si>
  <si>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</si>
  <si>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</si>
  <si>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</si>
  <si>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</si>
  <si>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</si>
  <si>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</si>
  <si>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</si>
  <si>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</si>
  <si>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</si>
  <si>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</si>
  <si>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</si>
  <si>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</si>
  <si>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</si>
  <si>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</si>
  <si>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</si>
  <si>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</si>
  <si>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</si>
  <si>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</si>
  <si>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</si>
  <si>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</si>
  <si>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</si>
  <si>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</si>
  <si>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</si>
  <si>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</si>
  <si>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</si>
  <si>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</si>
  <si>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</si>
  <si>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</si>
  <si>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</si>
  <si>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</si>
  <si>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</si>
  <si>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</si>
  <si>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</si>
  <si>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</si>
  <si>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</si>
  <si>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</si>
  <si>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</si>
  <si>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</si>
  <si>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</si>
  <si>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</si>
  <si>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</si>
  <si>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</si>
  <si>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</si>
  <si>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</si>
  <si>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</si>
  <si>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</si>
  <si>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</si>
  <si>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</si>
  <si>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</si>
  <si>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</si>
  <si>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</si>
  <si>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</si>
  <si>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</si>
  <si>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</si>
  <si>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</si>
  <si>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</si>
  <si>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</si>
  <si>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</si>
  <si>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</si>
  <si>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</si>
  <si>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</si>
  <si>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</si>
  <si>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</si>
  <si>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</si>
  <si>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</si>
  <si>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</si>
  <si>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</si>
  <si>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</si>
  <si>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</si>
  <si>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</si>
  <si>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</si>
  <si>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</si>
  <si>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</si>
  <si>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</si>
  <si>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</si>
  <si>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</si>
  <si>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</si>
  <si>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</si>
  <si>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</si>
  <si>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</si>
  <si>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</si>
  <si>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</si>
  <si>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</si>
  <si>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</si>
  <si>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</si>
  <si>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</si>
  <si>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</si>
  <si>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</si>
  <si>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</si>
  <si>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</si>
  <si>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</si>
  <si>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</si>
  <si>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</si>
  <si>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</si>
  <si>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</si>
  <si>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</si>
  <si>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</si>
  <si>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</si>
  <si>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</si>
  <si>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</si>
  <si>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</si>
  <si>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</si>
  <si>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</si>
  <si>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</si>
  <si>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</si>
  <si>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</si>
  <si>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</si>
  <si>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</si>
  <si>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</si>
  <si>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</si>
  <si>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</si>
  <si>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</si>
  <si>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</si>
  <si>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</si>
  <si>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</si>
  <si>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</si>
  <si>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</si>
  <si>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</si>
  <si>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</si>
  <si>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</si>
  <si>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</si>
  <si>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</si>
  <si>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</si>
  <si>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</si>
  <si>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</si>
  <si>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</si>
  <si>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</si>
  <si>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</si>
  <si>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</si>
  <si>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</si>
  <si>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</si>
  <si>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</si>
  <si>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</si>
  <si>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</si>
  <si>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</si>
  <si>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</si>
  <si>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</si>
  <si>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</si>
  <si>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</si>
  <si>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</si>
  <si>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</si>
  <si>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</si>
  <si>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</si>
  <si>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</si>
  <si>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</si>
  <si>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</si>
  <si>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</si>
  <si>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</si>
  <si>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</si>
  <si>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</si>
  <si>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</si>
  <si>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</si>
  <si>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</si>
  <si>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</si>
  <si>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</si>
  <si>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</si>
  <si>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</si>
  <si>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</si>
  <si>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</si>
  <si>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</si>
  <si>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</si>
  <si>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</si>
  <si>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</si>
  <si>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</si>
  <si>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</si>
  <si>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</si>
  <si>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</si>
  <si>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</si>
  <si>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</si>
  <si>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</si>
  <si>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</si>
  <si>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</si>
  <si>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</si>
  <si>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</si>
  <si>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</si>
  <si>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</si>
  <si>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</si>
  <si>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</si>
  <si>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</si>
  <si>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</si>
  <si>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</si>
  <si>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</si>
  <si>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</si>
  <si>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</si>
  <si>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</si>
  <si>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</si>
  <si>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</si>
  <si>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</si>
  <si>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</si>
  <si>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</si>
  <si>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</si>
  <si>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</si>
  <si>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</si>
  <si>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</si>
  <si>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</si>
  <si>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</si>
  <si>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</si>
  <si>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</si>
  <si>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</si>
  <si>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</si>
  <si>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</si>
  <si>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</si>
  <si>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</si>
  <si>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</si>
  <si>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</si>
  <si>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</si>
  <si>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</si>
  <si>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</si>
  <si>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</si>
  <si>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</si>
  <si>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</si>
  <si>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</si>
  <si>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</si>
  <si>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</si>
  <si>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</si>
  <si>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</si>
  <si>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</si>
  <si>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</si>
  <si>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</si>
  <si>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</si>
  <si>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</si>
  <si>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</si>
  <si>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</si>
  <si>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</si>
  <si>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</si>
  <si>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</si>
  <si>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</si>
  <si>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</si>
  <si>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</si>
  <si>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</si>
  <si>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</si>
  <si>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</si>
  <si>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</si>
  <si>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</si>
  <si>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</si>
  <si>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</si>
  <si>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</si>
  <si>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</si>
  <si>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</si>
  <si>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</si>
  <si>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</si>
  <si>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</si>
  <si>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</si>
  <si>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</si>
  <si>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</si>
  <si>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</si>
  <si>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</si>
  <si>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</si>
  <si>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</si>
  <si>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</si>
  <si>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</si>
  <si>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</si>
  <si>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</si>
  <si>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</si>
  <si>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</si>
  <si>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</si>
  <si>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</si>
  <si>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</si>
  <si>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</si>
  <si>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</si>
  <si>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</si>
  <si>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</si>
  <si>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</si>
  <si>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</si>
  <si>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</si>
  <si>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</si>
  <si>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</si>
  <si>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</si>
  <si>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</si>
  <si>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</si>
  <si>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</si>
  <si>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</si>
  <si>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</si>
  <si>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</si>
  <si>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</si>
  <si>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</si>
  <si>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</si>
  <si>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</si>
  <si>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</si>
  <si>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</si>
  <si>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</si>
  <si>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</si>
  <si>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</si>
  <si>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</si>
  <si>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</si>
  <si>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</si>
  <si>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</si>
  <si>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</si>
  <si>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</si>
  <si>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</si>
  <si>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</si>
  <si>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</si>
  <si>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</si>
  <si>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</si>
  <si>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</si>
  <si>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</si>
  <si>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</si>
  <si>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</si>
  <si>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</si>
  <si>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</si>
  <si>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</si>
  <si>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</si>
  <si>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</si>
  <si>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</si>
  <si>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</si>
  <si>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</si>
  <si>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</si>
  <si>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</si>
  <si>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</si>
  <si>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</si>
  <si>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</si>
  <si>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</si>
  <si>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</si>
  <si>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</si>
  <si>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</si>
  <si>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</si>
  <si>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</si>
  <si>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</si>
  <si>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</si>
  <si>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</si>
  <si>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</si>
  <si>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</si>
  <si>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</si>
  <si>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</si>
  <si>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</si>
  <si>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</si>
  <si>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</si>
  <si>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</si>
  <si>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</si>
  <si>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</si>
  <si>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</si>
  <si>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</si>
  <si>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</si>
  <si>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</si>
  <si>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</si>
  <si>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</si>
  <si>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</si>
  <si>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</si>
  <si>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</si>
  <si>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</si>
  <si>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</si>
  <si>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</si>
  <si>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</si>
  <si>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</si>
  <si>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</si>
  <si>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</si>
  <si>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</si>
  <si>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</si>
  <si>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</si>
  <si>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</si>
  <si>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</si>
  <si>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</si>
  <si>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</si>
  <si>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</si>
  <si>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</si>
  <si>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</si>
  <si>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</si>
  <si>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</si>
  <si>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</si>
  <si>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</si>
  <si>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</si>
  <si>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</si>
  <si>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</si>
  <si>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</si>
  <si>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</si>
  <si>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</si>
  <si>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</si>
  <si>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</si>
  <si>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</si>
  <si>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</si>
  <si>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</si>
  <si>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</si>
  <si>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</si>
  <si>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</si>
  <si>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</si>
  <si>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</si>
  <si>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</si>
  <si>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</si>
  <si>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</si>
  <si>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</si>
  <si>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</si>
  <si>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</si>
  <si>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</si>
  <si>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</si>
  <si>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</si>
  <si>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</si>
  <si>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</si>
  <si>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</si>
  <si>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</si>
  <si>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</si>
  <si>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</si>
  <si>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</si>
  <si>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</si>
  <si>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</si>
  <si>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</si>
  <si>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</si>
  <si>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</si>
  <si>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</si>
  <si>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</si>
  <si>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</si>
  <si>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</si>
  <si>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</si>
  <si>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</si>
  <si>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</si>
  <si>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</si>
  <si>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</si>
  <si>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</si>
  <si>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</si>
  <si>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</si>
  <si>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</si>
  <si>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</si>
  <si>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</si>
  <si>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</si>
  <si>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</si>
  <si>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</si>
  <si>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</si>
  <si>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</si>
  <si>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</si>
  <si>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</si>
  <si>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</si>
  <si>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</si>
  <si>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</si>
  <si>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</si>
  <si>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</si>
  <si>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</si>
  <si>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</si>
  <si>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</si>
  <si>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</si>
  <si>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</si>
  <si>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</si>
  <si>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</si>
  <si>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</si>
  <si>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</si>
  <si>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</si>
  <si>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</si>
  <si>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</si>
  <si>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</si>
  <si>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</si>
  <si>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</si>
  <si>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</si>
  <si>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</si>
  <si>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</si>
  <si>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</si>
  <si>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</si>
  <si>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</si>
  <si>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</si>
  <si>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</si>
  <si>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</si>
  <si>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</si>
  <si>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</si>
  <si>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</si>
  <si>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</si>
  <si>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</si>
  <si>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</si>
  <si>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</si>
  <si>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</si>
  <si>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</si>
  <si>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</si>
  <si>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</si>
  <si>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</si>
  <si>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</si>
  <si>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</si>
  <si>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</si>
  <si>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</si>
  <si>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</si>
  <si>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</si>
  <si>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</si>
  <si>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</si>
  <si>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</si>
  <si>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</si>
  <si>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</si>
  <si>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</si>
  <si>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</si>
  <si>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</si>
  <si>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</si>
  <si>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</si>
  <si>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</si>
  <si>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</si>
  <si>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</si>
  <si>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</si>
  <si>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</si>
  <si>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</si>
  <si>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</si>
  <si>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</si>
  <si>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</si>
  <si>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</si>
  <si>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</si>
  <si>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</si>
  <si>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</si>
  <si>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</si>
  <si>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</si>
  <si>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</si>
  <si>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</si>
  <si>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</si>
  <si>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</si>
  <si>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</si>
  <si>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</si>
  <si>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</si>
  <si>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</si>
  <si>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</si>
  <si>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</si>
  <si>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</si>
  <si>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</si>
  <si>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</si>
  <si>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</si>
  <si>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</si>
  <si>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</si>
  <si>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</si>
  <si>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</si>
  <si>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</si>
  <si>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</si>
  <si>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</si>
  <si>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</si>
  <si>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</si>
  <si>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</si>
  <si>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</si>
  <si>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</si>
  <si>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</si>
  <si>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</si>
  <si>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</si>
  <si>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</si>
  <si>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</si>
  <si>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</si>
  <si>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</si>
  <si>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</si>
  <si>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</si>
  <si>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</si>
  <si>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</si>
  <si>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</si>
  <si>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</si>
  <si>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</si>
  <si>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</si>
  <si>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</si>
  <si>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</si>
  <si>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</si>
  <si>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</si>
  <si>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</si>
  <si>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</si>
  <si>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</si>
  <si>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</si>
  <si>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</si>
  <si>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</si>
  <si>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</si>
  <si>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</si>
  <si>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</si>
  <si>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</si>
  <si>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</si>
  <si>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</si>
  <si>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</si>
  <si>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</si>
  <si>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</si>
  <si>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</si>
  <si>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</si>
  <si>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</si>
  <si>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</si>
  <si>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</si>
  <si>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</si>
  <si>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</si>
  <si>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</si>
  <si>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</si>
  <si>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</si>
  <si>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</si>
  <si>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</si>
  <si>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</si>
  <si>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</si>
  <si>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</si>
  <si>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</si>
  <si>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</si>
  <si>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</si>
  <si>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</si>
  <si>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</si>
  <si>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</si>
  <si>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</si>
  <si>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</si>
  <si>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</si>
  <si>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</si>
  <si>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</si>
  <si>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</si>
  <si>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</si>
  <si>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</si>
  <si>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</si>
  <si>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</si>
  <si>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</si>
  <si>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</si>
  <si>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</si>
  <si>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</si>
  <si>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</si>
  <si>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</si>
  <si>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</si>
  <si>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</si>
  <si>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</si>
  <si>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</si>
  <si>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</si>
  <si>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</si>
  <si>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</si>
  <si>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</si>
  <si>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</si>
  <si>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</si>
  <si>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</si>
  <si>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</si>
  <si>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</si>
  <si>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</si>
  <si>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</si>
  <si>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</si>
  <si>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</si>
  <si>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</si>
  <si>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</si>
  <si>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</si>
  <si>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</si>
  <si>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</si>
  <si>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</si>
  <si>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</si>
  <si>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</si>
  <si>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</si>
  <si>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</si>
  <si>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</si>
  <si>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</si>
  <si>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</si>
  <si>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</si>
  <si>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</si>
  <si>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</si>
  <si>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</si>
  <si>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</si>
  <si>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</si>
  <si>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</si>
  <si>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</si>
  <si>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</si>
  <si>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</si>
  <si>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</si>
  <si>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</si>
  <si>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</si>
  <si>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</si>
  <si>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</si>
  <si>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</si>
  <si>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</si>
  <si>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</si>
  <si>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</si>
  <si>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</si>
  <si>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</si>
  <si>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</si>
  <si>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</si>
  <si>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</si>
  <si>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</si>
  <si>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</si>
  <si>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</si>
  <si>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</si>
  <si>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</si>
  <si>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</si>
  <si>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</si>
  <si>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</si>
  <si>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</si>
  <si>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</si>
  <si>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</si>
  <si>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</si>
  <si>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</si>
  <si>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</si>
  <si>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</si>
  <si>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</si>
  <si>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</si>
  <si>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</si>
  <si>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</si>
  <si>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</si>
  <si>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</si>
  <si>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</si>
  <si>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</si>
  <si>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</si>
  <si>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</si>
  <si>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</si>
  <si>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</si>
  <si>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</si>
  <si>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</si>
  <si>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</si>
  <si>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</si>
  <si>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</si>
  <si>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</si>
  <si>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</si>
  <si>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</si>
  <si>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</si>
  <si>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</si>
  <si>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</si>
  <si>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</si>
  <si>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</si>
  <si>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</si>
  <si>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</si>
  <si>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</si>
  <si>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</si>
  <si>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</si>
  <si>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</si>
  <si>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</si>
  <si>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</si>
  <si>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</si>
  <si>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</si>
  <si>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</si>
  <si>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</si>
  <si>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</si>
  <si>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</si>
  <si>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</si>
  <si>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</si>
  <si>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</si>
  <si>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</si>
  <si>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</si>
  <si>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</si>
  <si>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</si>
  <si>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</si>
  <si>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</si>
  <si>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</si>
  <si>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</si>
  <si>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</si>
  <si>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</si>
  <si>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</si>
  <si>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</si>
  <si>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</si>
  <si>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</si>
  <si>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</si>
  <si>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</si>
  <si>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</si>
  <si>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</si>
  <si>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</si>
  <si>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</si>
  <si>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</si>
  <si>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</si>
  <si>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</si>
  <si>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</si>
  <si>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</si>
  <si>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</si>
  <si>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</si>
  <si>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</si>
  <si>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</si>
  <si>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</si>
  <si>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</si>
  <si>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</si>
  <si>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</si>
  <si>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</si>
  <si>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</si>
  <si>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</si>
  <si>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</si>
  <si>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</si>
  <si>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</si>
  <si>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</si>
  <si>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</si>
  <si>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</si>
  <si>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</si>
  <si>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</si>
  <si>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</si>
  <si>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</si>
  <si>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</si>
  <si>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</si>
  <si>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</si>
  <si>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</si>
  <si>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</si>
  <si>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</si>
  <si>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</si>
  <si>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</si>
  <si>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</si>
  <si>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</si>
  <si>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</si>
  <si>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</si>
  <si>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</si>
  <si>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</si>
  <si>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</si>
  <si>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</si>
  <si>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</si>
  <si>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</si>
  <si>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</si>
  <si>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</si>
  <si>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</si>
  <si>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</si>
  <si>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</si>
  <si>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</si>
  <si>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</si>
  <si>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</si>
  <si>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</si>
  <si>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</si>
  <si>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</si>
  <si>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</si>
  <si>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</si>
  <si>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</si>
  <si>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</si>
  <si>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</si>
  <si>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</si>
  <si>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</si>
  <si>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</si>
  <si>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</si>
  <si>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</si>
  <si>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</si>
  <si>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</si>
  <si>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</si>
  <si>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</si>
  <si>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</si>
  <si>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</si>
  <si>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</si>
  <si>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</si>
  <si>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</si>
  <si>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</si>
  <si>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</si>
  <si>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</si>
  <si>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</si>
  <si>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</si>
  <si>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</si>
  <si>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</si>
  <si>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</si>
  <si>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</si>
  <si>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</si>
  <si>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</si>
  <si>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</si>
  <si>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</si>
  <si>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</si>
  <si>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</si>
  <si>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</si>
  <si>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</si>
  <si>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</si>
  <si>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</si>
  <si>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</si>
  <si>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</si>
  <si>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</si>
  <si>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</si>
  <si>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</si>
  <si>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</si>
  <si>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</si>
  <si>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</si>
  <si>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</si>
  <si>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</si>
  <si>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</si>
  <si>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</si>
  <si>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</si>
  <si>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</si>
  <si>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</si>
  <si>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</si>
  <si>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</si>
  <si>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</si>
  <si>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</si>
  <si>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</si>
  <si>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</si>
  <si>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</si>
  <si>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</si>
  <si>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</si>
  <si>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</si>
  <si>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</si>
  <si>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</si>
  <si>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</si>
  <si>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</si>
  <si>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</si>
  <si>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</si>
  <si>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</si>
  <si>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</si>
  <si>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</si>
  <si>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</si>
  <si>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</si>
  <si>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</si>
  <si>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</si>
  <si>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</si>
  <si>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</si>
  <si>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</si>
  <si>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</si>
  <si>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</si>
  <si>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</si>
  <si>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</si>
  <si>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</si>
  <si>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</si>
  <si>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</si>
  <si>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</si>
  <si>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</si>
  <si>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</si>
  <si>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</si>
  <si>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</si>
  <si>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</si>
  <si>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</si>
  <si>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</si>
  <si>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</si>
  <si>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</si>
  <si>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</si>
  <si>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</si>
  <si>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</si>
  <si>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</si>
  <si>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</si>
  <si>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</si>
  <si>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</si>
  <si>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</si>
  <si>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</si>
  <si>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</si>
  <si>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</si>
  <si>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</si>
  <si>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</si>
  <si>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</si>
  <si>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</si>
  <si>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</si>
  <si>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</si>
  <si>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</si>
  <si>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</si>
  <si>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</si>
  <si>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</si>
  <si>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</si>
  <si>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</si>
  <si>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</si>
  <si>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</si>
  <si>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</si>
  <si>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</si>
  <si>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</si>
  <si>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</si>
  <si>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</si>
  <si>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</si>
  <si>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</si>
  <si>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</si>
  <si>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</si>
  <si>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</si>
  <si>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</si>
  <si>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</si>
  <si>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</si>
  <si>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</si>
  <si>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</si>
  <si>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</si>
  <si>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</si>
  <si>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</si>
  <si>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</si>
  <si>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</si>
  <si>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</si>
  <si>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</si>
  <si>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</si>
  <si>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</si>
  <si>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</si>
  <si>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</si>
  <si>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</si>
  <si>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</si>
  <si>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</si>
  <si>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</si>
  <si>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</si>
  <si>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</si>
  <si>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</si>
  <si>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</si>
  <si>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</si>
  <si>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</si>
  <si>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</si>
  <si>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</si>
  <si>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</si>
  <si>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</si>
  <si>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</si>
  <si>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</si>
  <si>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</si>
  <si>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</si>
  <si>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</si>
  <si>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</si>
  <si>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</si>
  <si>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</si>
  <si>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</si>
  <si>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</si>
  <si>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</si>
  <si>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</si>
  <si>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</si>
  <si>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</si>
  <si>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</si>
  <si>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</si>
  <si>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</si>
  <si>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</si>
  <si>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</si>
  <si>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</si>
  <si>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</si>
  <si>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</si>
  <si>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</si>
  <si>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</si>
  <si>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</si>
  <si>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</si>
  <si>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</si>
  <si>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</si>
  <si>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</si>
  <si>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</si>
  <si>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</si>
  <si>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</si>
  <si>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</si>
  <si>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</si>
  <si>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</si>
  <si>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</si>
  <si>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</si>
  <si>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</si>
  <si>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</si>
  <si>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</si>
  <si>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</si>
  <si>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</si>
  <si>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</si>
  <si>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</si>
  <si>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</si>
  <si>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</si>
  <si>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</si>
  <si>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</si>
  <si>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</si>
  <si>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</si>
  <si>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</si>
  <si>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</si>
  <si>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</si>
  <si>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</si>
  <si>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</si>
  <si>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</si>
  <si>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</si>
  <si>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</si>
  <si>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</si>
  <si>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</si>
  <si>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</si>
  <si>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</si>
  <si>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</si>
  <si>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</si>
  <si>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</si>
  <si>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</si>
  <si>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</si>
  <si>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</si>
  <si>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</si>
  <si>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</si>
  <si>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</si>
  <si>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</si>
  <si>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</si>
  <si>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</si>
  <si>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</si>
  <si>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</si>
  <si>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</si>
  <si>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</si>
  <si>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</si>
  <si>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</si>
  <si>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</si>
  <si>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</si>
  <si>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</si>
  <si>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</si>
  <si>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</si>
  <si>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</si>
  <si>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</si>
  <si>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</si>
  <si>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</si>
  <si>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</si>
  <si>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</si>
  <si>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</si>
  <si>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</si>
  <si>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</si>
  <si>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</si>
  <si>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</si>
  <si>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</si>
  <si>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</si>
  <si>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</si>
  <si>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</si>
  <si>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</si>
  <si>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</si>
  <si>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</si>
  <si>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</si>
  <si>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</si>
  <si>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</si>
  <si>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</si>
  <si>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</si>
  <si>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</si>
  <si>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</si>
  <si>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</si>
  <si>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</si>
  <si>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</si>
  <si>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</si>
  <si>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</si>
  <si>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</si>
  <si>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</si>
  <si>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</si>
  <si>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</si>
  <si>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</si>
  <si>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</si>
  <si>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</si>
  <si>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</si>
  <si>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</si>
  <si>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</si>
  <si>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</si>
  <si>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</si>
  <si>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</si>
  <si>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</si>
  <si>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</si>
  <si>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</si>
  <si>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</si>
  <si>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</si>
  <si>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</si>
  <si>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</si>
  <si>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</si>
  <si>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</si>
  <si>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</si>
  <si>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</si>
  <si>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</si>
  <si>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</si>
  <si>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</si>
  <si>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</si>
  <si>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</si>
  <si>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</si>
  <si>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</si>
  <si>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</si>
  <si>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</si>
  <si>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</si>
  <si>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</si>
  <si>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</si>
  <si>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</si>
  <si>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</si>
  <si>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</si>
  <si>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</si>
  <si>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</si>
  <si>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</si>
  <si>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</si>
  <si>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</si>
  <si>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</si>
  <si>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</si>
  <si>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</si>
  <si>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</si>
  <si>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</si>
  <si>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</si>
  <si>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</si>
  <si>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</si>
  <si>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</si>
  <si>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</si>
  <si>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</si>
  <si>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</si>
  <si>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</si>
  <si>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</si>
  <si>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</si>
  <si>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</si>
  <si>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</si>
  <si>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</si>
  <si>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</si>
  <si>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</si>
  <si>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</si>
  <si>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</si>
  <si>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</si>
  <si>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</si>
  <si>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</si>
  <si>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</si>
  <si>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</si>
  <si>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</si>
  <si>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</si>
  <si>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</si>
  <si>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</si>
  <si>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</si>
  <si>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</si>
  <si>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</si>
  <si>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</si>
  <si>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</si>
  <si>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</si>
  <si>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</si>
  <si>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</si>
  <si>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</si>
  <si>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</si>
  <si>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</si>
  <si>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</si>
  <si>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</si>
  <si>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</si>
  <si>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</si>
  <si>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</si>
  <si>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</si>
  <si>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</si>
  <si>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</si>
  <si>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</si>
  <si>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</si>
  <si>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</si>
  <si>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</si>
  <si>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</si>
  <si>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</si>
  <si>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</si>
  <si>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</si>
  <si>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</si>
  <si>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</si>
  <si>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</si>
  <si>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</si>
  <si>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</si>
  <si>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</si>
  <si>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</si>
  <si>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</si>
  <si>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</si>
  <si>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</si>
  <si>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</si>
  <si>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</si>
  <si>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</si>
  <si>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</si>
  <si>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</si>
  <si>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</si>
  <si>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</si>
  <si>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</si>
  <si>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</si>
  <si>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</si>
  <si>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</si>
  <si>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</si>
  <si>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</si>
  <si>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</si>
  <si>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</si>
  <si>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</si>
  <si>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</si>
  <si>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</si>
  <si>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</si>
  <si>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</si>
  <si>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</si>
  <si>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</si>
  <si>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</si>
  <si>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</si>
  <si>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</si>
  <si>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</si>
  <si>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</si>
  <si>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</si>
  <si>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</si>
  <si>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</si>
  <si>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</si>
  <si>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</si>
  <si>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</si>
  <si>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</si>
  <si>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</si>
  <si>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</si>
  <si>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</si>
  <si>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</si>
  <si>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</si>
  <si>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</si>
  <si>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</si>
  <si>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</si>
  <si>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</si>
  <si>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</si>
  <si>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</si>
  <si>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</si>
  <si>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</si>
  <si>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</si>
  <si>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</si>
  <si>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</si>
  <si>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</si>
  <si>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</si>
  <si>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</si>
  <si>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</si>
  <si>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</si>
  <si>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</si>
  <si>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</si>
  <si>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</si>
  <si>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</si>
  <si>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</si>
  <si>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</si>
  <si>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</si>
  <si>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</si>
  <si>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</si>
  <si>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</si>
  <si>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</si>
  <si>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</si>
  <si>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</si>
  <si>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</si>
  <si>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</si>
  <si>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</si>
  <si>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</si>
  <si>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</si>
  <si>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</si>
  <si>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</si>
  <si>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</si>
  <si>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</si>
  <si>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</si>
  <si>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</si>
  <si>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</si>
  <si>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</si>
  <si>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</si>
  <si>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</si>
  <si>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</si>
  <si>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</si>
  <si>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</si>
  <si>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</si>
  <si>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</si>
  <si>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</si>
  <si>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</si>
  <si>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</si>
  <si>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</si>
  <si>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</si>
  <si>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</si>
  <si>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</si>
  <si>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</si>
  <si>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</si>
  <si>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</si>
  <si>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</si>
  <si>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</si>
  <si>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</si>
  <si>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</si>
  <si>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</si>
  <si>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</si>
  <si>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</si>
  <si>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</si>
  <si>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</si>
  <si>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</si>
  <si>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</si>
  <si>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</si>
  <si>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</si>
  <si>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</si>
  <si>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</si>
  <si>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</si>
  <si>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</si>
  <si>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</si>
  <si>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</si>
  <si>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</si>
  <si>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</si>
  <si>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</si>
  <si>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</si>
  <si>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</si>
  <si>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</si>
  <si>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</si>
  <si>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</si>
  <si>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</si>
  <si>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</si>
  <si>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</si>
  <si>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</si>
  <si>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</si>
  <si>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</si>
  <si>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</si>
  <si>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</si>
  <si>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</si>
  <si>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</si>
  <si>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</si>
  <si>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</si>
  <si>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</si>
  <si>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</si>
  <si>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</si>
  <si>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</si>
  <si>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</si>
  <si>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</si>
  <si>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</si>
  <si>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</si>
  <si>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</si>
  <si>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</si>
  <si>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</si>
  <si>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</si>
  <si>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</si>
  <si>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</si>
  <si>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</si>
  <si>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</si>
  <si>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</si>
  <si>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</si>
  <si>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</si>
  <si>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</si>
  <si>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</si>
  <si>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</si>
  <si>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</si>
  <si>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</si>
  <si>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</si>
  <si>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</si>
  <si>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</si>
  <si>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</si>
  <si>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</si>
  <si>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</si>
  <si>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</si>
  <si>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</si>
  <si>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</si>
  <si>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</si>
  <si>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</si>
  <si>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</si>
  <si>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</si>
  <si>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</si>
  <si>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</si>
  <si>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</si>
  <si>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</si>
  <si>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</si>
  <si>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</si>
  <si>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</si>
  <si>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</si>
  <si>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</si>
  <si>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</si>
  <si>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</si>
  <si>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</si>
  <si>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</si>
  <si>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</si>
  <si>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</si>
  <si>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</si>
  <si>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</si>
  <si>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</si>
  <si>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</si>
  <si>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</si>
  <si>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</si>
  <si>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</si>
  <si>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</si>
  <si>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</si>
  <si>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</si>
  <si>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</si>
  <si>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</si>
  <si>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</si>
  <si>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</si>
  <si>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</si>
  <si>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</si>
  <si>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</si>
  <si>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</si>
  <si>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</si>
  <si>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</si>
  <si>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</si>
  <si>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</si>
  <si>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</si>
  <si>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</si>
  <si>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</si>
  <si>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</si>
  <si>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</si>
  <si>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</si>
  <si>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</si>
  <si>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</si>
  <si>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</si>
  <si>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</si>
  <si>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</si>
  <si>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</si>
  <si>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</si>
  <si>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</si>
  <si>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</si>
  <si>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</si>
  <si>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</si>
  <si>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</si>
  <si>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</si>
  <si>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</si>
  <si>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</si>
  <si>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</si>
  <si>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</si>
  <si>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</si>
  <si>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</si>
  <si>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</si>
  <si>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</si>
  <si>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</si>
  <si>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</si>
  <si>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</si>
  <si>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</si>
  <si>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</si>
  <si>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</si>
  <si>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</si>
  <si>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</si>
  <si>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</si>
  <si>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</si>
  <si>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</si>
  <si>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</si>
  <si>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</si>
  <si>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</si>
  <si>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</si>
  <si>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</si>
  <si>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</si>
  <si>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</si>
  <si>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</si>
  <si>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</si>
  <si>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</si>
  <si>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</si>
  <si>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</si>
  <si>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</si>
  <si>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</si>
  <si>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</si>
  <si>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</si>
  <si>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</si>
  <si>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</si>
  <si>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</si>
  <si>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</si>
  <si>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</si>
  <si>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</si>
  <si>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</si>
  <si>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</si>
  <si>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</si>
  <si>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</si>
  <si>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</si>
  <si>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</si>
  <si>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</si>
  <si>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</si>
  <si>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</si>
  <si>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</si>
  <si>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</si>
  <si>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</si>
  <si>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</si>
  <si>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</si>
  <si>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</si>
  <si>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</si>
  <si>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</si>
  <si>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</si>
  <si>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</si>
  <si>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</si>
  <si>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</si>
  <si>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</si>
  <si>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</si>
  <si>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</si>
  <si>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</si>
  <si>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</si>
  <si>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</si>
  <si>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</si>
  <si>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</si>
  <si>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</si>
  <si>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</si>
  <si>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</si>
  <si>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</si>
  <si>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</si>
  <si>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</si>
  <si>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</si>
  <si>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</si>
  <si>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</si>
  <si>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</si>
  <si>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</si>
  <si>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</si>
  <si>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</si>
  <si>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</si>
  <si>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</si>
  <si>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</si>
  <si>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</si>
  <si>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</si>
  <si>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</si>
  <si>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</si>
  <si>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</si>
  <si>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</si>
  <si>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</si>
  <si>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</si>
  <si>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</si>
  <si>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</si>
  <si>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</si>
  <si>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</si>
  <si>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</si>
  <si>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</si>
  <si>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</si>
  <si>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</si>
  <si>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</si>
  <si>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</si>
  <si>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</si>
  <si>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</si>
  <si>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</si>
  <si>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</si>
  <si>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</si>
  <si>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</si>
  <si>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</si>
  <si>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</si>
  <si>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</si>
  <si>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</si>
  <si>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</si>
  <si>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</si>
  <si>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</si>
  <si>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</si>
  <si>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</si>
  <si>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</si>
  <si>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</si>
  <si>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</si>
  <si>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</si>
  <si>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</si>
  <si>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</si>
  <si>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</si>
  <si>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</si>
  <si>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</si>
  <si>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</si>
  <si>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</si>
  <si>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</si>
  <si>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</si>
  <si>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</si>
  <si>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</si>
  <si>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</si>
  <si>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</si>
  <si>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</si>
  <si>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</si>
  <si>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</si>
  <si>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</si>
  <si>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</si>
  <si>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</si>
  <si>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</si>
  <si>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</si>
  <si>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</si>
  <si>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</si>
  <si>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</si>
  <si>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</si>
  <si>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</si>
  <si>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</si>
  <si>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</si>
  <si>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</si>
  <si>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</si>
  <si>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</si>
  <si>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</si>
  <si>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</si>
  <si>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</si>
  <si>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</si>
  <si>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</si>
  <si>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</si>
  <si>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</si>
  <si>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</si>
  <si>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</si>
  <si>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</si>
  <si>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</si>
  <si>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</si>
  <si>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</si>
  <si>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</si>
  <si>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</si>
  <si>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</si>
  <si>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</si>
  <si>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</si>
  <si>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</si>
  <si>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</si>
  <si>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</si>
  <si>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</si>
  <si>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</si>
  <si>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</si>
  <si>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</si>
  <si>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</si>
  <si>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</si>
  <si>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</si>
  <si>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</si>
  <si>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</si>
  <si>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</si>
  <si>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</si>
  <si>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</si>
  <si>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</si>
  <si>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</si>
  <si>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</si>
  <si>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</si>
  <si>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</si>
  <si>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</si>
  <si>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</si>
  <si>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</si>
  <si>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</si>
  <si>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</si>
  <si>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</si>
  <si>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</si>
  <si>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</si>
  <si>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</si>
  <si>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</si>
  <si>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</si>
  <si>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</si>
  <si>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</si>
  <si>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</si>
  <si>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</si>
  <si>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</si>
  <si>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</si>
  <si>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</si>
  <si>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</si>
  <si>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</si>
  <si>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</si>
  <si>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</si>
  <si>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</si>
  <si>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</si>
  <si>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</si>
  <si>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</si>
  <si>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</si>
  <si>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</si>
  <si>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</si>
  <si>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</si>
  <si>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</si>
  <si>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</si>
  <si>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</si>
  <si>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</si>
  <si>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</si>
  <si>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</si>
  <si>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</si>
  <si>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</si>
  <si>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</si>
  <si>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</si>
  <si>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</si>
  <si>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</si>
  <si>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</si>
  <si>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</si>
  <si>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</si>
  <si>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</si>
  <si>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</si>
  <si>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</si>
  <si>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</si>
  <si>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</si>
  <si>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</si>
  <si>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</si>
  <si>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</si>
  <si>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</si>
  <si>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</si>
  <si>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</si>
  <si>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</si>
  <si>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</si>
  <si>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</si>
  <si>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</si>
  <si>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</si>
  <si>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</si>
  <si>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</si>
  <si>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</si>
  <si>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</si>
  <si>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</si>
  <si>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</si>
  <si>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</si>
  <si>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</si>
  <si>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</si>
  <si>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</si>
  <si>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</si>
  <si>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</si>
  <si>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</si>
  <si>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</si>
  <si>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</si>
  <si>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</si>
  <si>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</si>
  <si>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</si>
  <si>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</si>
  <si>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</si>
  <si>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</si>
  <si>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</si>
  <si>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</si>
  <si>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</si>
  <si>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</si>
  <si>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</si>
  <si>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</si>
  <si>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</si>
  <si>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</si>
  <si>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</si>
  <si>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</si>
  <si>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</si>
  <si>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</si>
  <si>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</si>
  <si>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</si>
  <si>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</si>
  <si>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</si>
  <si>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</si>
  <si>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</si>
  <si>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</si>
  <si>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</si>
  <si>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</si>
  <si>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</si>
  <si>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</si>
  <si>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</si>
  <si>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</si>
  <si>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</si>
  <si>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</si>
  <si>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</si>
  <si>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</si>
  <si>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</si>
  <si>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</si>
  <si>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</si>
  <si>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</si>
  <si>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</si>
  <si>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</si>
  <si>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</si>
  <si>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</si>
  <si>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</si>
  <si>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</si>
  <si>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</si>
  <si>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</si>
  <si>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</si>
  <si>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</si>
  <si>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</si>
  <si>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</si>
  <si>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</si>
  <si>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</si>
  <si>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</si>
  <si>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</si>
  <si>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</si>
  <si>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</si>
  <si>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</si>
  <si>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</si>
  <si>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</si>
  <si>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</si>
  <si>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</si>
  <si>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</si>
  <si>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</si>
  <si>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</si>
  <si>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</si>
  <si>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</si>
  <si>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</si>
  <si>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</si>
  <si>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</si>
  <si>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</si>
  <si>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</si>
  <si>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</si>
  <si>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</si>
  <si>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</si>
  <si>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</si>
  <si>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</si>
  <si>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</si>
  <si>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</si>
  <si>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</si>
  <si>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</si>
  <si>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</si>
  <si>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</si>
  <si>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</si>
  <si>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</si>
  <si>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</si>
  <si>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</si>
  <si>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</si>
  <si>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</si>
  <si>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</si>
  <si>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</si>
  <si>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</si>
  <si>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</si>
  <si>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</si>
  <si>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</si>
  <si>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</si>
  <si>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</si>
  <si>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</si>
  <si>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</si>
  <si>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</si>
  <si>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</si>
  <si>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</si>
  <si>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</si>
  <si>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</si>
  <si>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</si>
  <si>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</si>
  <si>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</si>
  <si>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</si>
  <si>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</si>
  <si>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</si>
  <si>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</si>
  <si>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</si>
  <si>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</si>
  <si>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</si>
  <si>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</si>
  <si>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</si>
  <si>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</si>
  <si>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</si>
  <si>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</si>
  <si>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</si>
  <si>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</si>
  <si>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</si>
  <si>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</si>
  <si>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</si>
  <si>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</si>
  <si>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</si>
  <si>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</si>
  <si>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</si>
  <si>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</si>
  <si>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</si>
  <si>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</si>
  <si>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</si>
  <si>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</si>
  <si>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</si>
  <si>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</si>
  <si>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</si>
  <si>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</si>
  <si>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</si>
  <si>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</si>
  <si>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</si>
  <si>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</si>
  <si>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</si>
  <si>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</si>
  <si>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</si>
  <si>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</si>
  <si>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</si>
  <si>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</si>
  <si>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</si>
  <si>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</si>
  <si>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</si>
  <si>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</si>
  <si>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</si>
  <si>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</si>
  <si>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</si>
  <si>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</si>
  <si>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</si>
  <si>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</si>
  <si>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</si>
  <si>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</si>
  <si>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</si>
  <si>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</si>
  <si>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</si>
  <si>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</si>
  <si>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</si>
  <si>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</si>
  <si>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</si>
  <si>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</si>
  <si>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</si>
  <si>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</si>
  <si>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</si>
  <si>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</si>
  <si>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</si>
  <si>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</si>
  <si>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</si>
  <si>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</si>
  <si>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</si>
  <si>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</si>
  <si>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</si>
  <si>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</si>
  <si>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</si>
  <si>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</si>
  <si>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</si>
  <si>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</si>
  <si>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</si>
  <si>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</si>
  <si>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</si>
  <si>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</si>
  <si>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</si>
  <si>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</si>
  <si>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</si>
  <si>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</si>
  <si>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</si>
  <si>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</si>
  <si>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</si>
  <si>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</si>
  <si>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</si>
  <si>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</si>
  <si>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</si>
  <si>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</si>
  <si>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</si>
  <si>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</si>
  <si>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</si>
  <si>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</si>
  <si>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</si>
  <si>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</si>
  <si>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</si>
  <si>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</si>
  <si>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</si>
  <si>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</si>
  <si>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</si>
  <si>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</si>
  <si>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</si>
  <si>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</si>
  <si>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</si>
  <si>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</si>
  <si>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</si>
  <si>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</si>
  <si>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</si>
  <si>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</si>
  <si>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</si>
  <si>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</si>
  <si>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</si>
  <si>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</si>
  <si>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</si>
  <si>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</si>
  <si>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</si>
  <si>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</si>
  <si>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</si>
  <si>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</si>
  <si>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</si>
  <si>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</si>
  <si>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</si>
  <si>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</si>
  <si>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</si>
  <si>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</si>
  <si>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</si>
  <si>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</si>
  <si>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</si>
  <si>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</si>
  <si>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</si>
  <si>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</si>
  <si>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</si>
  <si>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</si>
  <si>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</si>
  <si>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</si>
  <si>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</si>
  <si>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</si>
  <si>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</si>
  <si>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</si>
  <si>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</si>
  <si>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</si>
  <si>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</si>
  <si>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</si>
  <si>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</si>
  <si>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</si>
  <si>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</si>
  <si>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</si>
  <si>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</si>
  <si>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</si>
  <si>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</si>
  <si>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</si>
  <si>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</si>
  <si>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</si>
  <si>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</si>
  <si>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</si>
  <si>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</si>
  <si>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</si>
  <si>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</si>
  <si>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</si>
  <si>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</si>
  <si>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</si>
  <si>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</si>
  <si>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</si>
  <si>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</si>
  <si>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</si>
  <si>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</si>
  <si>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</si>
  <si>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</si>
  <si>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</si>
  <si>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</si>
  <si>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</si>
  <si>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</si>
  <si>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</si>
  <si>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</si>
  <si>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</si>
  <si>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</si>
  <si>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</si>
  <si>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</si>
  <si>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</si>
  <si>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</si>
  <si>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</si>
  <si>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</si>
  <si>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</si>
  <si>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</si>
  <si>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</si>
  <si>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</si>
  <si>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</si>
  <si>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</si>
  <si>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</si>
  <si>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</si>
  <si>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</si>
  <si>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</si>
  <si>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</si>
  <si>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</si>
  <si>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</si>
  <si>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</si>
  <si>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</si>
  <si>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</si>
  <si>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</si>
  <si>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</si>
  <si>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</si>
  <si>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</si>
  <si>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</si>
  <si>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</si>
  <si>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</si>
  <si>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</si>
  <si>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</si>
  <si>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</si>
  <si>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</si>
  <si>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</si>
  <si>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</si>
  <si>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</si>
  <si>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</si>
  <si>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</si>
  <si>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</si>
  <si>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</si>
  <si>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</si>
  <si>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</si>
  <si>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</si>
  <si>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</si>
  <si>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</si>
  <si>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</si>
  <si>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</si>
  <si>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</si>
  <si>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</si>
  <si>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</si>
  <si>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</si>
  <si>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</si>
  <si>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</si>
  <si>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</si>
  <si>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</si>
  <si>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</si>
  <si>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</si>
  <si>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</si>
  <si>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</si>
  <si>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</si>
  <si>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</si>
  <si>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</si>
  <si>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</si>
  <si>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</si>
  <si>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</si>
  <si>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</si>
  <si>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</si>
  <si>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</si>
  <si>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</si>
  <si>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</si>
  <si>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</si>
  <si>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</si>
  <si>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</si>
  <si>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</si>
  <si>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</si>
  <si>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</si>
  <si>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</si>
  <si>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</si>
  <si>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</si>
  <si>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</si>
  <si>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</si>
  <si>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</si>
  <si>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</si>
  <si>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</si>
  <si>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</si>
  <si>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</si>
  <si>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</si>
  <si>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</si>
  <si>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</si>
  <si>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</si>
  <si>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</si>
  <si>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</si>
  <si>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</si>
  <si>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</si>
  <si>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</si>
  <si>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</si>
  <si>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</si>
  <si>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</si>
  <si>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</si>
  <si>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</si>
  <si>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</si>
  <si>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</si>
  <si>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</si>
  <si>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</si>
  <si>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</si>
  <si>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</si>
  <si>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</si>
  <si>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</si>
  <si>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</si>
  <si>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</si>
  <si>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</si>
  <si>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</si>
  <si>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</si>
  <si>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</si>
  <si>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</si>
  <si>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</si>
  <si>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</si>
  <si>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</si>
  <si>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</si>
  <si>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</si>
  <si>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</si>
  <si>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</si>
  <si>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</si>
  <si>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</si>
  <si>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</si>
  <si>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</si>
  <si>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</si>
  <si>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</si>
  <si>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</si>
  <si>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</si>
  <si>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</si>
  <si>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</si>
  <si>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</si>
  <si>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</si>
  <si>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</si>
  <si>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</si>
  <si>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</si>
  <si>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</si>
  <si>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</si>
  <si>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</si>
  <si>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</si>
  <si>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</si>
  <si>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</si>
  <si>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</si>
  <si>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</si>
  <si>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</si>
  <si>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</si>
  <si>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</si>
  <si>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</si>
  <si>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</si>
  <si>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</si>
  <si>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</si>
  <si>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</si>
  <si>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</si>
  <si>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</si>
  <si>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</si>
  <si>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</si>
  <si>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</si>
  <si>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</si>
  <si>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</si>
  <si>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</si>
  <si>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</si>
  <si>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</si>
  <si>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</si>
  <si>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</si>
  <si>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</si>
  <si>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</si>
  <si>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</si>
  <si>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</si>
  <si>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</si>
  <si>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</si>
  <si>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</si>
  <si>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</si>
  <si>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</si>
  <si>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</si>
  <si>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</si>
  <si>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</si>
  <si>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</si>
  <si>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</si>
  <si>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</si>
  <si>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</si>
  <si>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</si>
  <si>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</si>
  <si>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</si>
  <si>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</si>
  <si>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</si>
  <si>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</si>
  <si>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</si>
  <si>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</si>
  <si>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</si>
  <si>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</si>
  <si>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</si>
  <si>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</si>
  <si>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</si>
  <si>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</si>
  <si>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</si>
  <si>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</si>
  <si>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</si>
  <si>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</si>
  <si>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</si>
  <si>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</si>
  <si>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</si>
  <si>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</si>
  <si>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</si>
  <si>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</si>
  <si>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</si>
  <si>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</si>
  <si>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</si>
  <si>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</si>
  <si>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</si>
  <si>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</si>
  <si>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</si>
  <si>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</si>
  <si>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</si>
  <si>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</si>
  <si>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</si>
  <si>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</si>
  <si>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</si>
  <si>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</si>
  <si>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</si>
  <si>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</si>
  <si>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</si>
  <si>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</si>
  <si>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</si>
  <si>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</si>
  <si>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</si>
  <si>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</si>
  <si>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</si>
  <si>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</si>
  <si>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</si>
  <si>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</si>
  <si>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</si>
  <si>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</si>
  <si>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</si>
  <si>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</si>
  <si>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</si>
  <si>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</si>
  <si>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</si>
  <si>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</si>
  <si>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</si>
  <si>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</si>
  <si>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</si>
  <si>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</si>
  <si>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</si>
  <si>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</si>
  <si>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</si>
  <si>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</si>
  <si>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</si>
  <si>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</si>
  <si>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</si>
  <si>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</si>
  <si>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</si>
  <si>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</si>
  <si>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</si>
  <si>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</si>
  <si>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</si>
  <si>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</si>
  <si>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</si>
  <si>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</si>
  <si>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</si>
  <si>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</si>
  <si>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</si>
  <si>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</si>
  <si>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</si>
  <si>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</si>
  <si>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</si>
  <si>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</si>
  <si>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</si>
  <si>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</si>
  <si>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</si>
  <si>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</si>
  <si>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</si>
  <si>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</si>
  <si>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</si>
  <si>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</si>
  <si>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</si>
  <si>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</si>
  <si>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</si>
  <si>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</si>
  <si>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</si>
  <si>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</si>
  <si>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</si>
  <si>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</si>
  <si>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</si>
  <si>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</si>
  <si>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</si>
  <si>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</si>
  <si>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</si>
  <si>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</si>
  <si>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</si>
  <si>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</si>
  <si>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</si>
  <si>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</si>
  <si>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</si>
  <si>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</si>
  <si>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</si>
  <si>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</si>
  <si>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</si>
  <si>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</si>
  <si>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</si>
  <si>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</si>
  <si>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</si>
  <si>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</si>
  <si>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</si>
  <si>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</si>
  <si>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</si>
  <si>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</si>
  <si>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</si>
  <si>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</si>
  <si>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</si>
  <si>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</si>
  <si>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</si>
  <si>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</si>
  <si>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</si>
  <si>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</si>
  <si>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</si>
  <si>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</si>
  <si>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</si>
  <si>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</si>
  <si>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</si>
  <si>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</si>
  <si>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</si>
  <si>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</si>
  <si>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</si>
  <si>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</si>
  <si>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</si>
  <si>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</si>
  <si>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</si>
  <si>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</si>
  <si>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</si>
  <si>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</si>
  <si>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</si>
  <si>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</si>
  <si>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</si>
  <si>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</si>
  <si>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</si>
  <si>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</si>
  <si>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</si>
  <si>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</si>
  <si>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</si>
  <si>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</si>
  <si>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</si>
  <si>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</si>
  <si>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</si>
  <si>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</si>
  <si>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</si>
  <si>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</si>
  <si>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</si>
  <si>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</si>
  <si>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</si>
  <si>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</si>
  <si>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</si>
  <si>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</si>
  <si>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</si>
  <si>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</si>
  <si>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</si>
  <si>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</si>
  <si>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</si>
  <si>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</si>
  <si>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</si>
  <si>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</si>
  <si>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</si>
  <si>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</si>
  <si>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</si>
  <si>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</si>
  <si>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</si>
  <si>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</si>
  <si>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</si>
  <si>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</si>
  <si>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</si>
  <si>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</si>
  <si>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</si>
  <si>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</si>
  <si>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</si>
  <si>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</si>
  <si>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</si>
  <si>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</si>
  <si>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</si>
  <si>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</si>
  <si>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</si>
  <si>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</si>
  <si>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</si>
  <si>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</si>
  <si>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</si>
  <si>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</si>
  <si>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</si>
  <si>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</si>
  <si>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</si>
  <si>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</si>
  <si>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</si>
  <si>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</si>
  <si>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</si>
  <si>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</si>
  <si>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</si>
  <si>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</si>
  <si>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</si>
  <si>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</si>
  <si>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</si>
  <si>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</si>
  <si>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</si>
  <si>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</si>
  <si>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</si>
  <si>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</si>
  <si>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</si>
  <si>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</si>
  <si>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</si>
  <si>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</si>
  <si>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</si>
  <si>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</si>
  <si>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</si>
  <si>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</si>
  <si>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</si>
  <si>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</si>
  <si>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</si>
  <si>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</si>
  <si>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</si>
  <si>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</si>
  <si>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</si>
  <si>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</si>
  <si>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</si>
  <si>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</si>
  <si>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</si>
  <si>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</si>
  <si>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</si>
  <si>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</si>
  <si>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</si>
  <si>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</si>
  <si>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</si>
  <si>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</si>
  <si>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</si>
  <si>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</si>
  <si>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</si>
  <si>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</si>
  <si>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</si>
  <si>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</si>
  <si>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</si>
  <si>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</si>
  <si>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</si>
  <si>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</si>
  <si>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</si>
  <si>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</si>
  <si>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</si>
  <si>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</si>
  <si>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</si>
  <si>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</si>
  <si>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</si>
  <si>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</si>
  <si>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</si>
  <si>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</si>
  <si>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</si>
  <si>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</si>
  <si>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</si>
  <si>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</si>
  <si>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</si>
  <si>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</si>
  <si>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</si>
  <si>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</si>
  <si>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</si>
  <si>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</si>
  <si>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</si>
  <si>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</si>
  <si>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</si>
  <si>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</si>
  <si>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</si>
  <si>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</si>
  <si>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</si>
  <si>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</si>
  <si>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</si>
  <si>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</si>
  <si>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</si>
  <si>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</si>
  <si>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</si>
  <si>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</si>
  <si>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</si>
  <si>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</si>
  <si>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</si>
  <si>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</si>
  <si>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</si>
  <si>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</si>
  <si>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</si>
  <si>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</si>
  <si>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</si>
  <si>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</si>
  <si>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</si>
  <si>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</si>
  <si>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</si>
  <si>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</si>
  <si>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</si>
  <si>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</si>
  <si>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</si>
  <si>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</si>
  <si>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</si>
  <si>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</si>
  <si>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</si>
  <si>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</si>
  <si>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</si>
  <si>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</si>
  <si>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</si>
  <si>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</si>
  <si>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</si>
  <si>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</si>
  <si>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</si>
  <si>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</si>
  <si>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</si>
  <si>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</si>
  <si>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</si>
  <si>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</si>
  <si>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</si>
  <si>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</si>
  <si>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</si>
  <si>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</si>
  <si>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</si>
  <si>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</si>
  <si>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</si>
  <si>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</si>
  <si>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</si>
  <si>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</si>
  <si>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</si>
  <si>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</si>
  <si>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</si>
  <si>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</si>
  <si>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</si>
  <si>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</si>
  <si>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</si>
  <si>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</si>
  <si>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</si>
  <si>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</si>
  <si>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</si>
  <si>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</si>
  <si>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</si>
  <si>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</si>
  <si>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</si>
  <si>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</si>
  <si>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</si>
  <si>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</si>
  <si>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</si>
  <si>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</si>
  <si>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</si>
  <si>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</si>
  <si>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</si>
  <si>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</si>
  <si>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</si>
  <si>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</si>
  <si>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</si>
  <si>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</si>
  <si>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</si>
  <si>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</si>
  <si>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</si>
  <si>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</si>
  <si>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</si>
  <si>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</si>
  <si>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</si>
  <si>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</si>
  <si>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</si>
  <si>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</si>
  <si>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</si>
  <si>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</si>
  <si>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</si>
  <si>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</si>
  <si>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</si>
  <si>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</si>
  <si>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</si>
  <si>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</si>
  <si>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</si>
  <si>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</si>
  <si>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</si>
  <si>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</si>
  <si>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</si>
  <si>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</si>
  <si>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</si>
  <si>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</si>
  <si>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</si>
  <si>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</si>
  <si>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</si>
  <si>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</si>
  <si>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</si>
  <si>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</si>
  <si>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</si>
  <si>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</si>
  <si>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</si>
  <si>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</si>
  <si>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</si>
  <si>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</si>
  <si>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</si>
  <si>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</si>
  <si>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</si>
  <si>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</si>
  <si>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</si>
  <si>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</si>
  <si>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</si>
  <si>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</si>
  <si>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</si>
  <si>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</si>
  <si>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</si>
  <si>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</si>
  <si>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</si>
  <si>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</si>
  <si>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</si>
  <si>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</si>
  <si>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</si>
  <si>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</si>
  <si>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</si>
  <si>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</si>
  <si>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</si>
  <si>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</si>
  <si>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</si>
  <si>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</si>
  <si>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</si>
  <si>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</si>
  <si>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</si>
  <si>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</si>
  <si>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</si>
  <si>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</si>
  <si>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</si>
  <si>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</si>
  <si>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</si>
  <si>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</si>
  <si>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</si>
  <si>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</si>
  <si>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</si>
  <si>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</si>
  <si>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</si>
  <si>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</si>
  <si>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</si>
  <si>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</si>
  <si>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</si>
  <si>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</si>
  <si>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</si>
  <si>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</si>
  <si>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</si>
  <si>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</si>
  <si>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</si>
  <si>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</si>
  <si>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</si>
  <si>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</si>
  <si>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</si>
  <si>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</si>
  <si>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</si>
  <si>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</si>
  <si>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</si>
  <si>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</si>
  <si>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</si>
  <si>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</si>
  <si>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</si>
  <si>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</si>
  <si>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</si>
  <si>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</si>
  <si>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</si>
  <si>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</si>
  <si>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</si>
  <si>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</si>
  <si>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</si>
  <si>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</si>
  <si>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</si>
  <si>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</si>
  <si>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</si>
  <si>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</si>
  <si>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</si>
  <si>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</si>
  <si>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</si>
  <si>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</si>
  <si>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</si>
  <si>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</si>
  <si>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</si>
  <si>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</si>
  <si>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</si>
  <si>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</si>
  <si>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</si>
  <si>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</si>
  <si>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</si>
  <si>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</si>
  <si>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</si>
  <si>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</si>
  <si>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</si>
  <si>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</si>
  <si>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</si>
  <si>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</si>
  <si>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</si>
  <si>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</si>
  <si>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</si>
  <si>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</si>
  <si>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</si>
  <si>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</si>
  <si>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</si>
  <si>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</si>
  <si>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</si>
  <si>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</si>
  <si>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</si>
  <si>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</si>
  <si>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</si>
  <si>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</si>
  <si>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</si>
  <si>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</si>
  <si>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</si>
  <si>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</si>
  <si>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</si>
  <si>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</si>
  <si>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</si>
  <si>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</si>
  <si>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</si>
  <si>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</si>
  <si>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</si>
  <si>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</si>
  <si>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</si>
  <si>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</si>
  <si>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</si>
  <si>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</si>
  <si>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</si>
  <si>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</si>
  <si>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</si>
  <si>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</si>
  <si>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</si>
  <si>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</si>
  <si>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</si>
  <si>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</si>
  <si>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</si>
  <si>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</si>
  <si>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</si>
  <si>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</si>
  <si>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</si>
  <si>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</si>
  <si>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</si>
  <si>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</si>
  <si>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</si>
  <si>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</si>
  <si>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</si>
  <si>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</si>
  <si>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</si>
  <si>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</si>
  <si>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</si>
  <si>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</si>
  <si>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</si>
  <si>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</si>
  <si>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</si>
  <si>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</si>
  <si>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</si>
  <si>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</si>
  <si>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</si>
  <si>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</si>
  <si>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</si>
  <si>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</si>
  <si>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</si>
  <si>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</si>
  <si>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</si>
  <si>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</si>
  <si>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</si>
  <si>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</si>
  <si>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</si>
  <si>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</si>
  <si>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</si>
  <si>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</si>
  <si>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</si>
  <si>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</si>
  <si>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</si>
  <si>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</si>
  <si>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</si>
  <si>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</si>
  <si>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</si>
  <si>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</si>
  <si>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</si>
  <si>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</si>
  <si>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</si>
  <si>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</si>
  <si>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</si>
  <si>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</si>
  <si>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</si>
  <si>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</si>
  <si>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</si>
  <si>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</si>
  <si>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</si>
  <si>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</si>
  <si>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</si>
  <si>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</si>
  <si>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</si>
  <si>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</si>
  <si>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</si>
  <si>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</si>
  <si>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</si>
  <si>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</si>
  <si>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</si>
  <si>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</si>
  <si>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</si>
  <si>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</si>
  <si>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</si>
  <si>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</si>
  <si>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</si>
  <si>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</si>
  <si>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</si>
  <si>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</si>
  <si>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</si>
  <si>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</si>
  <si>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</si>
  <si>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</si>
  <si>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</si>
  <si>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</si>
  <si>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</si>
  <si>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</si>
  <si>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</si>
  <si>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</si>
  <si>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</si>
  <si>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</si>
  <si>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</si>
  <si>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</si>
  <si>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</si>
  <si>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</si>
  <si>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</si>
  <si>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</si>
  <si>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</si>
  <si>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</si>
  <si>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</si>
  <si>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</si>
  <si>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</si>
  <si>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</si>
  <si>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</si>
  <si>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</si>
  <si>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</si>
  <si>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</si>
  <si>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</si>
  <si>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</si>
  <si>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</si>
  <si>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</si>
  <si>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</si>
  <si>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</si>
  <si>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</si>
  <si>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</si>
  <si>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</si>
  <si>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</si>
  <si>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</si>
  <si>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</si>
  <si>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</si>
  <si>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</si>
  <si>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</si>
  <si>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</si>
  <si>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</si>
  <si>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</si>
  <si>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</si>
  <si>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</si>
  <si>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</si>
  <si>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</si>
  <si>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</si>
  <si>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</si>
  <si>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</si>
  <si>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</si>
  <si>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</si>
  <si>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</si>
  <si>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</si>
  <si>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</si>
  <si>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</si>
  <si>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</si>
  <si>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</si>
  <si>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</si>
  <si>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</si>
  <si>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</si>
  <si>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</si>
  <si>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</si>
  <si>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</si>
  <si>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</si>
  <si>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</si>
  <si>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</si>
  <si>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</si>
  <si>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</si>
  <si>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</si>
  <si>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</si>
  <si>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</si>
  <si>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</si>
  <si>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</si>
  <si>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</si>
  <si>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</si>
  <si>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</si>
  <si>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</si>
  <si>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</si>
  <si>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</si>
  <si>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</si>
  <si>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</si>
  <si>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</si>
  <si>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</si>
  <si>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</si>
  <si>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</si>
  <si>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</si>
  <si>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</si>
  <si>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</si>
  <si>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</si>
  <si>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</si>
  <si>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</si>
  <si>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</si>
  <si>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</si>
  <si>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</si>
  <si>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</si>
  <si>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</si>
  <si>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</si>
  <si>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</si>
  <si>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</si>
  <si>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</si>
  <si>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</si>
  <si>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</si>
  <si>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</si>
  <si>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</si>
  <si>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</si>
  <si>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</si>
  <si>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</si>
  <si>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</si>
  <si>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</si>
  <si>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</si>
  <si>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</si>
  <si>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</si>
  <si>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</si>
  <si>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</si>
  <si>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</si>
  <si>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</si>
  <si>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</si>
  <si>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</si>
  <si>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</si>
  <si>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</si>
  <si>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</si>
  <si>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</si>
  <si>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</si>
  <si>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</si>
  <si>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</si>
  <si>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</si>
  <si>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</si>
  <si>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</si>
  <si>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</si>
  <si>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</si>
  <si>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</si>
  <si>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</si>
  <si>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</si>
  <si>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</si>
  <si>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</si>
  <si>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</si>
  <si>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</si>
  <si>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</si>
  <si>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</si>
  <si>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</si>
  <si>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</si>
  <si>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</si>
  <si>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</si>
  <si>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</si>
  <si>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</si>
  <si>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</si>
  <si>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</si>
  <si>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</si>
  <si>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</si>
  <si>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</si>
  <si>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</si>
  <si>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</si>
  <si>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</si>
  <si>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</si>
  <si>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</si>
  <si>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</si>
  <si>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</si>
  <si>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</si>
  <si>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</si>
  <si>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</si>
  <si>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</si>
  <si>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</si>
  <si>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</si>
  <si>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</si>
  <si>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</si>
  <si>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</si>
  <si>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</si>
  <si>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</si>
  <si>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</si>
  <si>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</si>
  <si>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</si>
  <si>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</si>
  <si>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</si>
  <si>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</si>
  <si>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</si>
  <si>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</si>
  <si>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</si>
  <si>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</si>
  <si>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</si>
  <si>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</si>
  <si>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</si>
  <si>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</si>
  <si>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</si>
  <si>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</si>
  <si>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</si>
  <si>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</si>
  <si>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</si>
  <si>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</si>
  <si>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</si>
  <si>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</si>
  <si>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</si>
  <si>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</si>
  <si>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</si>
  <si>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</si>
  <si>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</si>
  <si>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</si>
  <si>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</si>
  <si>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</si>
  <si>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</si>
  <si>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</si>
  <si>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</si>
  <si>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</si>
  <si>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</si>
  <si>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</si>
  <si>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</si>
  <si>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</si>
  <si>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</si>
  <si>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</si>
  <si>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</si>
  <si>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</si>
  <si>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</si>
  <si>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</si>
  <si>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</si>
  <si>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</si>
  <si>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</si>
  <si>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</si>
  <si>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</si>
  <si>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</si>
  <si>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</si>
  <si>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</si>
  <si>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</si>
  <si>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</si>
  <si>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</si>
  <si>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</si>
  <si>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</si>
  <si>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</si>
  <si>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</si>
  <si>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</si>
  <si>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</si>
  <si>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</si>
  <si>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</si>
  <si>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</si>
  <si>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</si>
  <si>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</si>
  <si>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</si>
  <si>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</si>
  <si>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</si>
  <si>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</si>
  <si>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</si>
  <si>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</si>
  <si>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</si>
  <si>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</si>
  <si>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</si>
  <si>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</si>
  <si>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</si>
  <si>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</si>
  <si>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</si>
  <si>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</si>
  <si>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</si>
  <si>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</si>
  <si>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</si>
  <si>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</si>
  <si>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</si>
  <si>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</si>
  <si>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</si>
  <si>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</si>
  <si>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</si>
  <si>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</si>
  <si>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</si>
  <si>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</si>
  <si>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</si>
  <si>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</si>
  <si>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</si>
  <si>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</si>
  <si>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</si>
  <si>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</si>
  <si>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</si>
  <si>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</si>
  <si>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</si>
  <si>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</si>
  <si>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</si>
  <si>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</si>
  <si>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</si>
  <si>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</si>
  <si>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</si>
  <si>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</si>
  <si>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</si>
  <si>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</si>
  <si>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</si>
  <si>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</si>
  <si>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</si>
  <si>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</si>
  <si>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</si>
  <si>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</si>
  <si>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</si>
  <si>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</si>
  <si>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</si>
  <si>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</si>
  <si>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</si>
  <si>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</si>
  <si>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</si>
  <si>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</si>
  <si>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</si>
  <si>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</si>
  <si>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</si>
  <si>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</si>
  <si>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</si>
  <si>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</si>
  <si>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</si>
  <si>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</si>
  <si>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</si>
  <si>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</si>
  <si>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</si>
  <si>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</si>
  <si>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</si>
  <si>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</si>
  <si>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</si>
  <si>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</si>
  <si>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</si>
  <si>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</si>
  <si>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</si>
  <si>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</si>
  <si>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</si>
  <si>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</si>
  <si>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</si>
  <si>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</si>
  <si>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</si>
  <si>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</si>
  <si>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</si>
  <si>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</si>
  <si>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</si>
  <si>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</si>
  <si>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</si>
  <si>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</si>
  <si>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</si>
  <si>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</si>
  <si>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</si>
  <si>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</si>
  <si>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</si>
  <si>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</si>
  <si>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</si>
  <si>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</si>
  <si>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</si>
  <si>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</si>
  <si>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</si>
  <si>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</si>
  <si>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</si>
  <si>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</si>
  <si>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</si>
  <si>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</si>
  <si>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</si>
  <si>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</si>
  <si>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</si>
  <si>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</si>
  <si>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</si>
  <si>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</si>
  <si>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</si>
  <si>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</si>
  <si>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</si>
  <si>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</si>
  <si>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</si>
  <si>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</si>
  <si>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</si>
  <si>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</si>
  <si>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</si>
  <si>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</si>
  <si>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</si>
  <si>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</si>
  <si>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</si>
  <si>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</si>
  <si>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</si>
  <si>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</si>
  <si>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</si>
  <si>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</si>
  <si>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</si>
  <si>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</si>
  <si>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</si>
  <si>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</si>
  <si>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</si>
  <si>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</si>
  <si>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</si>
  <si>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</si>
  <si>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</si>
  <si>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</si>
  <si>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</si>
  <si>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</si>
  <si>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</si>
  <si>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</si>
  <si>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</si>
  <si>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</si>
  <si>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</si>
  <si>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</si>
  <si>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</si>
  <si>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</si>
  <si>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</si>
  <si>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</si>
  <si>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</si>
  <si>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</si>
  <si>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</si>
  <si>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</si>
  <si>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</si>
  <si>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</si>
  <si>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</si>
  <si>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</si>
  <si>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</si>
  <si>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</si>
  <si>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</si>
  <si>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</si>
  <si>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</si>
  <si>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</si>
  <si>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</si>
  <si>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</si>
  <si>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</si>
  <si>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</si>
  <si>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</si>
  <si>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</si>
  <si>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</si>
  <si>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</si>
  <si>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</si>
  <si>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</si>
  <si>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</si>
  <si>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</si>
  <si>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</si>
  <si>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</si>
  <si>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</si>
  <si>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</si>
  <si>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</si>
  <si>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</si>
  <si>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</si>
  <si>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</si>
  <si>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</si>
  <si>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</si>
  <si>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</si>
  <si>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</si>
  <si>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</si>
  <si>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</si>
  <si>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</si>
  <si>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</si>
  <si>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</si>
  <si>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</si>
  <si>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</si>
  <si>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</si>
  <si>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</si>
  <si>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</si>
  <si>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</si>
  <si>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</si>
  <si>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</si>
  <si>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</si>
  <si>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</si>
  <si>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</si>
  <si>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</si>
  <si>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</si>
  <si>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</si>
  <si>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</si>
  <si>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</si>
  <si>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</si>
  <si>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</si>
  <si>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</si>
  <si>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</si>
  <si>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</si>
  <si>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</si>
  <si>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</si>
  <si>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</si>
  <si>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</si>
  <si>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</si>
  <si>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</si>
  <si>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</si>
  <si>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</si>
  <si>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</si>
  <si>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</si>
  <si>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</si>
  <si>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</si>
  <si>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</si>
  <si>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</si>
  <si>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</si>
  <si>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</si>
  <si>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</si>
  <si>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</si>
  <si>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</si>
  <si>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</si>
  <si>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</si>
  <si>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</si>
  <si>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</si>
  <si>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</si>
  <si>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</si>
  <si>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</si>
  <si>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</si>
  <si>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</si>
  <si>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</si>
  <si>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</si>
  <si>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</si>
  <si>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</si>
  <si>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</si>
  <si>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</si>
  <si>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</si>
  <si>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</si>
  <si>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</si>
  <si>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</si>
  <si>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</si>
  <si>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</si>
  <si>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</si>
  <si>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</si>
  <si>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</si>
  <si>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</si>
  <si>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</si>
  <si>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</si>
  <si>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</si>
  <si>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</si>
  <si>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</si>
  <si>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</si>
  <si>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</si>
  <si>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</si>
  <si>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</si>
  <si>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</si>
  <si>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</si>
  <si>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</si>
  <si>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</si>
  <si>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</si>
  <si>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</si>
  <si>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</si>
  <si>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</si>
  <si>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</si>
  <si>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</si>
  <si>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</si>
  <si>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</si>
  <si>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</si>
  <si>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</si>
  <si>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</si>
  <si>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</si>
  <si>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</si>
  <si>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</si>
  <si>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</si>
  <si>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</si>
  <si>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</si>
  <si>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</si>
  <si>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</si>
  <si>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</si>
  <si>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</si>
  <si>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</si>
  <si>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</si>
  <si>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</si>
  <si>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</si>
  <si>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</si>
  <si>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</si>
  <si>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</si>
  <si>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</si>
  <si>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</si>
  <si>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</si>
  <si>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</si>
  <si>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</si>
  <si>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</si>
  <si>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</si>
  <si>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</si>
  <si>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</si>
  <si>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</si>
  <si>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</si>
  <si>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</si>
  <si>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</si>
  <si>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</si>
  <si>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</si>
  <si>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</si>
  <si>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</si>
  <si>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</si>
  <si>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</si>
  <si>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</si>
  <si>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</si>
  <si>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</si>
  <si>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</si>
  <si>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</si>
  <si>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</si>
  <si>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</si>
  <si>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</si>
  <si>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</si>
  <si>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</si>
  <si>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</si>
  <si>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</si>
  <si>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</si>
  <si>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</si>
  <si>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</si>
  <si>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</si>
  <si>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</si>
  <si>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</si>
  <si>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</si>
  <si>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</si>
  <si>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</si>
  <si>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</si>
  <si>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</si>
  <si>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</si>
  <si>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</si>
  <si>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</si>
  <si>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</si>
  <si>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</si>
  <si>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</si>
  <si>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</si>
  <si>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</si>
  <si>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</si>
  <si>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</si>
  <si>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</si>
  <si>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</si>
  <si>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</si>
  <si>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</si>
  <si>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</si>
  <si>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</si>
  <si>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</si>
  <si>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</si>
  <si>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</si>
  <si>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</si>
  <si>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</si>
  <si>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</si>
  <si>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</si>
  <si>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</si>
  <si>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</si>
  <si>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</si>
  <si>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</si>
  <si>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</si>
  <si>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</si>
  <si>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</si>
  <si>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</si>
  <si>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</si>
  <si>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</si>
  <si>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</si>
  <si>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</si>
  <si>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</si>
  <si>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</si>
  <si>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</si>
  <si>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</si>
  <si>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</si>
  <si>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</si>
  <si>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</si>
  <si>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</si>
  <si>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</si>
  <si>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</si>
  <si>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</si>
  <si>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</si>
  <si>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</si>
  <si>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</si>
  <si>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</si>
  <si>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</si>
  <si>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</si>
  <si>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</si>
  <si>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</si>
  <si>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</si>
  <si>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</si>
  <si>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</si>
  <si>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</si>
  <si>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</si>
  <si>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</si>
  <si>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</si>
  <si>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</si>
  <si>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</si>
  <si>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</si>
  <si>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</si>
  <si>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</si>
  <si>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</si>
  <si>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</si>
  <si>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</si>
  <si>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</si>
  <si>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</si>
  <si>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</si>
  <si>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</si>
  <si>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</si>
  <si>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</si>
  <si>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</si>
  <si>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</si>
  <si>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</si>
  <si>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</si>
  <si>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</si>
  <si>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</si>
  <si>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</si>
  <si>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</si>
  <si>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</si>
  <si>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</si>
  <si>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</si>
  <si>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</si>
  <si>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</si>
  <si>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</si>
  <si>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</si>
  <si>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</si>
  <si>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</si>
  <si>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</si>
  <si>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</si>
  <si>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</si>
  <si>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</si>
  <si>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</si>
  <si>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</si>
  <si>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</si>
  <si>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</si>
  <si>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</si>
  <si>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</si>
  <si>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</si>
  <si>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</si>
  <si>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</si>
  <si>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</si>
  <si>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</si>
  <si>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</si>
  <si>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</si>
  <si>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</si>
  <si>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</si>
  <si>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</si>
  <si>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</si>
  <si>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</si>
  <si>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</si>
  <si>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</si>
  <si>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</si>
  <si>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</si>
  <si>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</si>
  <si>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</si>
  <si>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</si>
  <si>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</si>
  <si>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</si>
  <si>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</si>
  <si>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</si>
  <si>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</si>
  <si>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</si>
  <si>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</si>
  <si>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</si>
  <si>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</si>
  <si>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</si>
  <si>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</si>
  <si>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</si>
  <si>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</si>
  <si>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</si>
  <si>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</si>
  <si>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</si>
  <si>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</si>
  <si>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</si>
  <si>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</si>
  <si>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</si>
  <si>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</si>
  <si>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</si>
  <si>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</si>
  <si>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</si>
  <si>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</si>
  <si>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</si>
  <si>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</si>
  <si>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</si>
  <si>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</si>
  <si>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</si>
  <si>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</si>
  <si>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</si>
  <si>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</si>
  <si>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</si>
  <si>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</si>
  <si>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</si>
  <si>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</si>
  <si>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</si>
  <si>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</si>
  <si>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</si>
  <si>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</si>
  <si>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</si>
  <si>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</si>
  <si>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</si>
  <si>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</si>
  <si>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</si>
  <si>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</si>
  <si>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</si>
  <si>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</si>
  <si>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</si>
  <si>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</si>
  <si>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</si>
  <si>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</si>
  <si>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</si>
  <si>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</si>
  <si>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</si>
  <si>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</si>
  <si>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</si>
  <si>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</si>
  <si>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</si>
  <si>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</si>
  <si>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</si>
  <si>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</si>
  <si>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</si>
  <si>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</si>
  <si>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</si>
  <si>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</si>
  <si>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</si>
  <si>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</si>
  <si>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</si>
  <si>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</si>
  <si>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</si>
  <si>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</si>
  <si>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</si>
  <si>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</si>
  <si>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</si>
  <si>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</si>
  <si>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</si>
  <si>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</si>
  <si>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</si>
  <si>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</si>
  <si>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</si>
  <si>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</si>
  <si>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</si>
  <si>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</si>
  <si>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</si>
  <si>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</si>
  <si>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</si>
  <si>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</si>
  <si>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</si>
  <si>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</si>
  <si>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</si>
  <si>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</si>
  <si>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</si>
  <si>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</si>
  <si>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</si>
  <si>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</si>
  <si>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</si>
  <si>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</si>
  <si>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</si>
  <si>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</si>
  <si>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</si>
  <si>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</si>
  <si>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</si>
  <si>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</si>
  <si>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</si>
  <si>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</si>
  <si>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</si>
  <si>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</si>
  <si>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</si>
  <si>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</si>
  <si>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</si>
  <si>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</si>
  <si>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</si>
  <si>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</si>
  <si>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</si>
  <si>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</si>
  <si>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</si>
  <si>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</si>
  <si>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</si>
  <si>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</si>
  <si>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</si>
  <si>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</si>
  <si>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</si>
  <si>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</si>
  <si>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</si>
  <si>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</si>
  <si>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</si>
  <si>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</si>
  <si>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</si>
  <si>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</si>
  <si>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</si>
  <si>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</si>
  <si>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</si>
  <si>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</si>
  <si>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</si>
  <si>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</si>
  <si>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</si>
  <si>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</si>
  <si>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</si>
  <si>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</si>
  <si>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</si>
  <si>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</si>
  <si>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</si>
  <si>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</si>
  <si>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</si>
  <si>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</si>
  <si>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</si>
  <si>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</si>
  <si>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</si>
  <si>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</si>
  <si>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</si>
  <si>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</si>
  <si>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</si>
  <si>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</si>
  <si>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</si>
  <si>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</si>
  <si>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</si>
  <si>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</si>
  <si>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</si>
  <si>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</si>
  <si>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</si>
  <si>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</si>
  <si>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</si>
  <si>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</si>
  <si>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</si>
  <si>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</si>
  <si>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</si>
  <si>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</si>
  <si>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</si>
  <si>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</si>
  <si>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</si>
  <si>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</si>
  <si>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</si>
  <si>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</si>
  <si>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</si>
  <si>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</si>
  <si>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</si>
  <si>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</si>
  <si>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</si>
  <si>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</si>
  <si>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</si>
  <si>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</si>
  <si>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</si>
  <si>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</si>
  <si>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</si>
  <si>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</si>
  <si>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</si>
  <si>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</si>
  <si>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</si>
  <si>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</si>
  <si>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</si>
  <si>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</si>
  <si>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</si>
  <si>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</si>
  <si>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</si>
  <si>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</si>
  <si>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</si>
  <si>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</si>
  <si>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</si>
  <si>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</si>
  <si>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</si>
  <si>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</si>
  <si>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</si>
  <si>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</si>
  <si>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</si>
  <si>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</si>
  <si>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</si>
  <si>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</si>
  <si>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</si>
  <si>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</si>
  <si>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</si>
  <si>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</si>
  <si>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</si>
  <si>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</si>
  <si>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</si>
  <si>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</si>
  <si>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</si>
  <si>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</si>
  <si>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</si>
  <si>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</si>
  <si>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</si>
  <si>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</si>
  <si>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</si>
  <si>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</si>
  <si>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</si>
  <si>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</si>
  <si>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</si>
  <si>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</si>
  <si>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</si>
  <si>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</si>
  <si>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</si>
  <si>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</si>
  <si>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</si>
  <si>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</si>
  <si>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</si>
  <si>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</si>
  <si>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</si>
  <si>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</si>
  <si>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</si>
  <si>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</si>
  <si>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</si>
  <si>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</si>
  <si>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</si>
  <si>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</si>
  <si>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</si>
  <si>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</si>
  <si>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</si>
  <si>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</si>
  <si>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</si>
  <si>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</si>
  <si>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</si>
  <si>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</si>
  <si>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</si>
  <si>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</si>
  <si>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</si>
  <si>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</si>
  <si>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</si>
  <si>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</si>
  <si>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</si>
  <si>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</si>
  <si>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</si>
  <si>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</si>
  <si>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</si>
  <si>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</si>
  <si>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</si>
  <si>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</si>
  <si>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</si>
  <si>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</si>
  <si>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</si>
  <si>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</si>
  <si>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</si>
  <si>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</si>
  <si>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</si>
  <si>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</si>
  <si>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</si>
  <si>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</si>
  <si>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</si>
  <si>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</si>
  <si>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</si>
  <si>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</si>
  <si>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</si>
  <si>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</si>
  <si>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</si>
  <si>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</si>
  <si>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</si>
  <si>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</si>
  <si>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</si>
  <si>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</si>
  <si>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</si>
  <si>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</si>
  <si>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</si>
  <si>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</si>
  <si>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</si>
  <si>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</si>
  <si>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</si>
  <si>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</si>
  <si>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</si>
  <si>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</si>
  <si>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</si>
  <si>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</si>
  <si>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</si>
  <si>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</si>
  <si>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</si>
  <si>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</si>
  <si>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</si>
  <si>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</si>
  <si>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</si>
  <si>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</si>
  <si>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</si>
  <si>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</si>
  <si>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</si>
  <si>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</si>
  <si>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</si>
  <si>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</si>
  <si>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</si>
  <si>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</si>
  <si>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</si>
  <si>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</si>
  <si>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</si>
  <si>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</si>
  <si>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</si>
  <si>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</si>
  <si>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</si>
  <si>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</si>
  <si>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</si>
  <si>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</si>
  <si>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</si>
  <si>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</si>
  <si>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</si>
  <si>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</si>
  <si>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</si>
  <si>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</si>
  <si>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</si>
  <si>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</si>
  <si>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</si>
  <si>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</si>
  <si>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</si>
  <si>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</si>
  <si>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</si>
  <si>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</si>
  <si>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</si>
  <si>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</si>
  <si>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</si>
  <si>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</si>
  <si>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</si>
  <si>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</si>
  <si>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</si>
  <si>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</si>
  <si>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</si>
  <si>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</si>
  <si>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</si>
  <si>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</si>
  <si>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</si>
  <si>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</si>
  <si>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</si>
  <si>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</si>
  <si>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</si>
  <si>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</si>
  <si>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</si>
  <si>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</si>
  <si>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</si>
  <si>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</si>
  <si>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</si>
  <si>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</si>
  <si>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</si>
  <si>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</si>
  <si>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</si>
  <si>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</si>
  <si>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</si>
  <si>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</si>
  <si>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</si>
  <si>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</si>
  <si>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</si>
  <si>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</si>
  <si>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</si>
  <si>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</si>
  <si>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</si>
  <si>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</si>
  <si>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</si>
  <si>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</si>
  <si>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</si>
  <si>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</si>
  <si>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</si>
  <si>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</si>
  <si>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</si>
  <si>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</si>
  <si>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</si>
  <si>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</si>
  <si>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</si>
  <si>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</si>
  <si>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</si>
  <si>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</si>
  <si>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</si>
  <si>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</si>
  <si>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</si>
  <si>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</si>
  <si>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</si>
  <si>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</si>
  <si>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</si>
  <si>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</si>
  <si>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</si>
  <si>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</si>
  <si>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</si>
  <si>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</si>
  <si>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</si>
  <si>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</si>
  <si>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</si>
  <si>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</si>
  <si>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</si>
  <si>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</si>
  <si>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</si>
  <si>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</si>
  <si>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</si>
  <si>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</si>
  <si>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</si>
  <si>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</si>
  <si>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</si>
  <si>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</si>
  <si>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</si>
  <si>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</si>
  <si>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</si>
  <si>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</si>
  <si>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</si>
  <si>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</si>
  <si>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</si>
  <si>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</si>
  <si>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</si>
  <si>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</si>
  <si>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</si>
  <si>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</si>
  <si>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</si>
  <si>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</si>
  <si>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</si>
  <si>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</si>
  <si>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</si>
  <si>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</si>
  <si>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</si>
  <si>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</si>
  <si>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</si>
  <si>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</si>
  <si>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</si>
  <si>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</si>
  <si>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</si>
  <si>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</si>
  <si>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</si>
  <si>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</si>
  <si>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</si>
  <si>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</si>
  <si>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</si>
  <si>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</si>
  <si>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</si>
  <si>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</si>
  <si>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</si>
  <si>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</si>
  <si>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</si>
  <si>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</si>
  <si>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</si>
  <si>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</si>
  <si>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</si>
  <si>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</si>
  <si>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</si>
  <si>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</si>
  <si>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</si>
  <si>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</si>
  <si>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</si>
  <si>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</si>
  <si>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</si>
  <si>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</si>
  <si>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</si>
  <si>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</si>
  <si>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</si>
  <si>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</si>
  <si>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</si>
  <si>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</si>
  <si>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</si>
  <si>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</si>
  <si>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</si>
  <si>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</si>
  <si>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</si>
  <si>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</si>
  <si>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</si>
  <si>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</si>
  <si>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</si>
  <si>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</si>
  <si>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</si>
  <si>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</si>
  <si>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</si>
  <si>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</si>
  <si>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</si>
  <si>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</si>
  <si>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</si>
  <si>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</si>
  <si>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</si>
  <si>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</si>
  <si>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</si>
  <si>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</si>
  <si>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</si>
  <si>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</si>
  <si>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</si>
  <si>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</si>
  <si>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</si>
  <si>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</si>
  <si>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</si>
  <si>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</si>
  <si>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</si>
  <si>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</si>
  <si>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</si>
  <si>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</si>
  <si>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</si>
  <si>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</si>
  <si>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</si>
  <si>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</si>
  <si>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</si>
  <si>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</si>
  <si>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</si>
  <si>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</si>
  <si>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</si>
  <si>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</si>
  <si>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</si>
  <si>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</si>
  <si>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</si>
  <si>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</si>
  <si>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</si>
  <si>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</si>
  <si>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</si>
  <si>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</si>
  <si>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</si>
  <si>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</si>
  <si>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</si>
  <si>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</si>
  <si>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</si>
  <si>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</si>
  <si>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</si>
  <si>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</si>
  <si>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</si>
  <si>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</si>
  <si>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</si>
  <si>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</si>
  <si>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</si>
  <si>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</si>
  <si>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</si>
  <si>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</si>
  <si>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</si>
  <si>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</si>
  <si>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</si>
  <si>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</si>
  <si>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</si>
  <si>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</si>
  <si>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</si>
  <si>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</si>
  <si>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</si>
  <si>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</si>
  <si>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</si>
  <si>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</si>
  <si>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</si>
  <si>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</si>
  <si>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</si>
  <si>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</si>
  <si>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</si>
  <si>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</si>
  <si>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</si>
  <si>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</si>
  <si>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</si>
  <si>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</si>
  <si>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</si>
  <si>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</si>
  <si>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</si>
  <si>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</si>
  <si>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</si>
  <si>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</si>
  <si>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</si>
  <si>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</si>
  <si>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</si>
  <si>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</si>
  <si>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</si>
  <si>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</si>
  <si>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</si>
  <si>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</si>
  <si>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</si>
  <si>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</si>
  <si>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</si>
  <si>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</si>
  <si>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</si>
  <si>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</si>
  <si>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</si>
  <si>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</si>
  <si>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</si>
  <si>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</si>
  <si>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</si>
  <si>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</si>
  <si>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</si>
  <si>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</si>
  <si>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</si>
  <si>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</si>
  <si>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</si>
  <si>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</si>
  <si>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</si>
  <si>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</si>
  <si>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</si>
  <si>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</si>
  <si>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</si>
  <si>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</si>
  <si>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</si>
  <si>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</si>
  <si>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</si>
  <si>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</si>
  <si>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</si>
  <si>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</si>
  <si>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</si>
  <si>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</si>
  <si>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</si>
  <si>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</si>
  <si>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</si>
  <si>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</si>
  <si>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</si>
  <si>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</si>
  <si>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</si>
  <si>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</si>
  <si>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</si>
  <si>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</si>
  <si>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</si>
  <si>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</si>
  <si>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</si>
  <si>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</si>
  <si>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</si>
  <si>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</si>
  <si>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</si>
  <si>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</si>
  <si>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</si>
  <si>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</si>
  <si>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</si>
  <si>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</si>
  <si>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</si>
  <si>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</si>
  <si>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</si>
  <si>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</si>
  <si>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</si>
  <si>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</si>
  <si>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</si>
  <si>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</si>
  <si>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</si>
  <si>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</si>
  <si>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</si>
  <si>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</si>
  <si>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</si>
  <si>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</si>
  <si>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</si>
  <si>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</si>
  <si>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</si>
  <si>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</si>
  <si>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</si>
  <si>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</si>
  <si>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</si>
  <si>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</si>
  <si>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</si>
  <si>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</si>
  <si>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</si>
  <si>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</si>
  <si>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</si>
  <si>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</si>
  <si>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</si>
  <si>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</si>
  <si>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</si>
  <si>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</si>
  <si>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</si>
  <si>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</si>
  <si>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</si>
  <si>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</si>
  <si>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</si>
  <si>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</si>
  <si>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</si>
  <si>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</si>
  <si>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</si>
  <si>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</si>
  <si>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</si>
  <si>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</si>
  <si>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</si>
  <si>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</si>
  <si>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</si>
  <si>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</si>
  <si>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</si>
  <si>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</si>
  <si>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</si>
  <si>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</si>
  <si>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</si>
  <si>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</si>
  <si>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</si>
  <si>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</si>
  <si>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</si>
  <si>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</si>
  <si>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</si>
  <si>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</si>
  <si>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</si>
  <si>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</si>
  <si>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</si>
  <si>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</si>
  <si>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</si>
  <si>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</si>
  <si>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</si>
  <si>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</si>
  <si>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</si>
  <si>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</si>
  <si>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</si>
  <si>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</si>
  <si>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</si>
  <si>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</si>
  <si>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</si>
  <si>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</si>
  <si>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</si>
  <si>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</si>
  <si>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</si>
  <si>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</si>
  <si>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</si>
  <si>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</si>
  <si>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</si>
  <si>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</si>
  <si>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</si>
  <si>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</si>
  <si>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</si>
  <si>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</si>
  <si>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</si>
  <si>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</si>
  <si>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</si>
  <si>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</si>
  <si>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</si>
  <si>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</si>
  <si>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</si>
  <si>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</si>
  <si>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</si>
  <si>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</si>
  <si>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</si>
  <si>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</si>
  <si>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</si>
  <si>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</si>
  <si>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</si>
  <si>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</si>
  <si>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</si>
  <si>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</si>
  <si>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</si>
  <si>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</si>
  <si>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</si>
  <si>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</si>
  <si>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</si>
  <si>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</si>
  <si>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</si>
  <si>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</si>
  <si>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</si>
  <si>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</si>
  <si>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</si>
  <si>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</si>
  <si>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</si>
  <si>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</si>
  <si>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</si>
  <si>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</si>
  <si>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</si>
  <si>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</si>
  <si>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</si>
  <si>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</si>
  <si>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</si>
  <si>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</si>
  <si>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</si>
  <si>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</si>
  <si>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</si>
  <si>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</si>
  <si>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</si>
  <si>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</si>
  <si>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</si>
  <si>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</si>
  <si>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</si>
  <si>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</si>
  <si>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</si>
  <si>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</si>
  <si>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</si>
  <si>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</si>
  <si>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</si>
  <si>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</si>
  <si>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</si>
  <si>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</si>
  <si>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</si>
  <si>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</si>
  <si>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</si>
  <si>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</si>
  <si>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</si>
  <si>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</si>
  <si>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</si>
  <si>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</si>
  <si>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</si>
  <si>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</si>
  <si>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</si>
  <si>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</si>
  <si>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</si>
  <si>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</si>
  <si>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</si>
  <si>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</si>
  <si>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</si>
  <si>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</si>
  <si>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</si>
  <si>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</si>
  <si>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</si>
  <si>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</si>
  <si>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</si>
  <si>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</si>
  <si>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</si>
  <si>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</si>
  <si>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</si>
  <si>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</si>
  <si>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</si>
  <si>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</si>
  <si>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</si>
  <si>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</si>
  <si>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</si>
  <si>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</si>
  <si>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</si>
  <si>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</si>
  <si>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</si>
  <si>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</si>
  <si>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</si>
  <si>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</si>
  <si>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</si>
  <si>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</si>
  <si>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</si>
  <si>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</si>
  <si>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</si>
  <si>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</si>
  <si>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</si>
  <si>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</si>
  <si>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</si>
  <si>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</si>
  <si>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</si>
  <si>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</si>
  <si>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</si>
  <si>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</si>
  <si>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</si>
  <si>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</si>
  <si>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</si>
  <si>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</si>
  <si>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</si>
  <si>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</si>
  <si>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</si>
  <si>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</si>
  <si>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</si>
  <si>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</si>
  <si>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</si>
  <si>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</si>
  <si>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</si>
  <si>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</si>
  <si>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</si>
  <si>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</si>
  <si>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</si>
  <si>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</si>
  <si>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</si>
  <si>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</si>
  <si>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</si>
  <si>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</si>
  <si>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</si>
  <si>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</si>
  <si>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</si>
  <si>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</si>
  <si>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</si>
  <si>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</si>
  <si>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</si>
  <si>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</si>
  <si>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</si>
  <si>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</si>
  <si>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</si>
  <si>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</si>
  <si>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</si>
  <si>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</si>
  <si>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</si>
  <si>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</si>
  <si>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</si>
  <si>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</si>
  <si>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</si>
  <si>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</si>
  <si>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</si>
  <si>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</si>
  <si>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</si>
  <si>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</si>
  <si>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</si>
  <si>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</si>
  <si>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</si>
  <si>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</si>
  <si>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</si>
  <si>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</si>
  <si>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</si>
  <si>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</si>
  <si>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</si>
  <si>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</si>
  <si>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</si>
  <si>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</si>
  <si>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</si>
  <si>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</si>
  <si>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</si>
  <si>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</si>
  <si>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</si>
  <si>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</si>
  <si>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</si>
  <si>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</si>
  <si>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</si>
  <si>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</si>
  <si>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</si>
  <si>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</si>
  <si>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</si>
  <si>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</si>
  <si>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</si>
  <si>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</si>
  <si>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</si>
  <si>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</si>
  <si>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</si>
  <si>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</si>
  <si>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</si>
  <si>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</si>
  <si>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</si>
  <si>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</si>
  <si>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</si>
  <si>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</si>
  <si>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</si>
  <si>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</si>
  <si>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</si>
  <si>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</si>
  <si>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</si>
  <si>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</si>
  <si>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</si>
  <si>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</si>
  <si>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</si>
  <si>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</si>
  <si>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</si>
  <si>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</si>
  <si>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</si>
  <si>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</si>
  <si>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</si>
  <si>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</si>
  <si>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</si>
  <si>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</si>
  <si>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</si>
  <si>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</si>
  <si>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</si>
  <si>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</si>
  <si>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</si>
  <si>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</si>
  <si>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</si>
  <si>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</si>
  <si>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</si>
  <si>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</si>
  <si>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</si>
  <si>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</si>
  <si>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</si>
  <si>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</si>
  <si>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</si>
  <si>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</si>
  <si>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</si>
  <si>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</si>
  <si>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</si>
  <si>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</si>
  <si>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</si>
  <si>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</si>
  <si>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</si>
  <si>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</si>
  <si>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</si>
  <si>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</si>
  <si>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</si>
  <si>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</si>
  <si>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</si>
  <si>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</si>
  <si>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</si>
  <si>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</si>
  <si>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</si>
  <si>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</si>
  <si>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</si>
  <si>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</si>
  <si>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</si>
  <si>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</si>
  <si>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</si>
  <si>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</si>
  <si>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</si>
  <si>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</si>
  <si>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</si>
  <si>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</si>
  <si>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</si>
  <si>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</si>
  <si>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</si>
  <si>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</si>
  <si>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</si>
  <si>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</si>
  <si>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</si>
  <si>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</si>
  <si>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</si>
  <si>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</si>
  <si>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</si>
  <si>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</si>
  <si>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</si>
  <si>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</si>
  <si>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</si>
  <si>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</si>
  <si>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</si>
  <si>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</si>
  <si>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</si>
  <si>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</si>
  <si>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</si>
  <si>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</si>
  <si>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</si>
  <si>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</si>
  <si>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</si>
  <si>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</si>
  <si>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</si>
  <si>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</si>
  <si>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</si>
  <si>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</si>
  <si>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</si>
  <si>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</si>
  <si>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</si>
  <si>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</si>
  <si>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</si>
  <si>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</si>
  <si>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</si>
  <si>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</si>
  <si>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</si>
  <si>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</si>
  <si>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</si>
  <si>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</si>
  <si>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</si>
  <si>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</si>
  <si>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</si>
  <si>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</si>
  <si>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</si>
  <si>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</si>
  <si>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</si>
  <si>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</si>
  <si>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</si>
  <si>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</si>
  <si>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</si>
  <si>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</si>
  <si>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</si>
  <si>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</si>
  <si>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</si>
  <si>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</si>
  <si>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</si>
  <si>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</si>
  <si>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</si>
  <si>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</si>
  <si>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</si>
  <si>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</si>
  <si>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</si>
  <si>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</si>
  <si>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</si>
  <si>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</si>
  <si>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</si>
  <si>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</si>
  <si>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</si>
  <si>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</si>
  <si>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</si>
  <si>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</si>
  <si>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</si>
  <si>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</si>
  <si>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</si>
  <si>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</si>
  <si>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</si>
  <si>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</si>
  <si>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</si>
  <si>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</si>
  <si>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</si>
  <si>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</si>
  <si>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</si>
  <si>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</si>
  <si>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</si>
  <si>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</si>
  <si>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</si>
  <si>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</si>
  <si>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</si>
  <si>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</si>
  <si>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</si>
  <si>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</si>
  <si>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</si>
  <si>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</si>
  <si>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</si>
  <si>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</si>
  <si>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</si>
  <si>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</si>
  <si>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</si>
  <si>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</si>
  <si>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</si>
  <si>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</si>
  <si>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</si>
  <si>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</si>
  <si>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</si>
  <si>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</si>
  <si>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</si>
  <si>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</si>
  <si>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</si>
  <si>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</si>
  <si>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</si>
  <si>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</si>
  <si>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</si>
  <si>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</si>
  <si>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</si>
  <si>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</si>
  <si>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</si>
  <si>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</si>
  <si>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</si>
  <si>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</si>
  <si>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</si>
  <si>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</si>
  <si>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</si>
  <si>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</si>
  <si>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</si>
  <si>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</si>
  <si>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</si>
  <si>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</si>
  <si>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</si>
  <si>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</si>
  <si>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</si>
  <si>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</si>
  <si>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</si>
  <si>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</si>
  <si>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</si>
  <si>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</si>
  <si>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</si>
  <si>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</si>
  <si>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</si>
  <si>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</si>
  <si>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</si>
  <si>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</si>
  <si>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</si>
  <si>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</si>
  <si>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</si>
  <si>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</si>
  <si>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</si>
  <si>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</si>
  <si>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</si>
  <si>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</si>
  <si>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</si>
  <si>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</si>
  <si>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</si>
  <si>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</si>
  <si>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</si>
  <si>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</si>
  <si>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</si>
  <si>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</si>
  <si>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</si>
  <si>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</si>
  <si>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</si>
  <si>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</si>
  <si>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</si>
  <si>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</si>
  <si>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</si>
  <si>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</si>
  <si>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</si>
  <si>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</si>
  <si>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</si>
  <si>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</si>
  <si>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</si>
  <si>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</si>
  <si>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</si>
  <si>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</si>
  <si>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</si>
  <si>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</si>
  <si>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</si>
  <si>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</si>
  <si>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</si>
  <si>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</si>
  <si>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</si>
  <si>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</si>
  <si>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</si>
  <si>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</si>
  <si>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</si>
  <si>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</si>
  <si>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</si>
  <si>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</si>
  <si>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</si>
  <si>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</si>
  <si>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</si>
  <si>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</si>
  <si>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</si>
  <si>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</si>
  <si>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</si>
  <si>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</si>
  <si>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</si>
  <si>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</si>
  <si>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</si>
  <si>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</si>
  <si>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</si>
  <si>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</si>
  <si>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</si>
  <si>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</si>
  <si>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</si>
  <si>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</si>
  <si>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</si>
  <si>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</si>
  <si>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</si>
  <si>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</si>
  <si>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</si>
  <si>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</si>
  <si>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</si>
  <si>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</si>
  <si>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</si>
  <si>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</si>
  <si>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</si>
  <si>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</si>
  <si>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</si>
  <si>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</si>
  <si>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</si>
  <si>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</si>
  <si>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</si>
  <si>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</si>
  <si>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</si>
  <si>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</si>
  <si>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</si>
  <si>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</si>
  <si>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</si>
  <si>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</si>
  <si>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</si>
  <si>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</si>
  <si>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</si>
  <si>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</si>
  <si>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</si>
  <si>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</si>
  <si>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</si>
  <si>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</si>
  <si>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</si>
  <si>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</si>
  <si>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</si>
  <si>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</si>
  <si>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</si>
  <si>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</si>
  <si>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</si>
  <si>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</si>
  <si>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</si>
  <si>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</si>
  <si>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</si>
  <si>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</si>
  <si>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</si>
  <si>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</si>
  <si>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</si>
  <si>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</si>
  <si>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</si>
  <si>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</si>
  <si>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</si>
  <si>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</si>
  <si>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</si>
  <si>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</si>
  <si>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</si>
  <si>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</si>
  <si>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</si>
  <si>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</si>
  <si>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</si>
  <si>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</si>
  <si>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</si>
  <si>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</si>
  <si>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</si>
  <si>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</si>
  <si>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</si>
  <si>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</si>
  <si>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</si>
  <si>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</si>
  <si>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</si>
  <si>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</si>
  <si>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</si>
  <si>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</si>
  <si>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</si>
  <si>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</si>
  <si>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</si>
  <si>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</si>
  <si>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</si>
  <si>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</si>
  <si>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</si>
  <si>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</si>
  <si>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</si>
  <si>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</si>
  <si>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</si>
  <si>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</si>
  <si>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</si>
  <si>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</si>
  <si>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</si>
  <si>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</si>
  <si>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</si>
  <si>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</si>
  <si>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</si>
  <si>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</si>
  <si>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</si>
  <si>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</si>
  <si>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</si>
  <si>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</si>
  <si>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</si>
  <si>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</si>
  <si>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</si>
  <si>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</si>
  <si>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</si>
  <si>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</si>
  <si>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</si>
  <si>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</si>
  <si>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</si>
  <si>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</si>
  <si>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</si>
  <si>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</si>
  <si>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</si>
  <si>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</si>
  <si>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</si>
  <si>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</si>
  <si>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</si>
  <si>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</si>
  <si>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</si>
  <si>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</si>
  <si>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</si>
  <si>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</si>
  <si>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</si>
  <si>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</si>
  <si>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</si>
  <si>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</si>
  <si>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</si>
  <si>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</si>
  <si>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</si>
  <si>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</si>
  <si>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</si>
  <si>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</si>
  <si>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</si>
  <si>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</si>
  <si>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</si>
  <si>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</si>
  <si>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</si>
  <si>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</si>
  <si>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</si>
  <si>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</si>
  <si>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</si>
  <si>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</si>
  <si>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</si>
  <si>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</si>
  <si>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</si>
  <si>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</si>
  <si>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</si>
  <si>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</si>
  <si>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</si>
  <si>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</si>
  <si>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</si>
  <si>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</si>
  <si>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</si>
  <si>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</si>
  <si>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</si>
  <si>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</si>
  <si>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</si>
  <si>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</si>
  <si>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</si>
  <si>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</si>
  <si>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</si>
  <si>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</si>
  <si>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</si>
  <si>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</si>
  <si>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</si>
  <si>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</si>
  <si>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</si>
  <si>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</si>
  <si>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</si>
  <si>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</si>
  <si>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</si>
  <si>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</si>
  <si>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</si>
  <si>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</si>
  <si>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</si>
  <si>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</si>
  <si>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</si>
  <si>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</si>
  <si>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</si>
  <si>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</si>
  <si>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</si>
  <si>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</si>
  <si>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</si>
  <si>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</si>
  <si>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</si>
  <si>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</si>
  <si>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</si>
  <si>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</si>
  <si>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</si>
  <si>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</si>
  <si>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</si>
  <si>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</si>
  <si>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</si>
  <si>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</si>
  <si>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</si>
  <si>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</si>
  <si>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</si>
  <si>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</si>
  <si>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</si>
  <si>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</si>
  <si>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</si>
  <si>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</si>
  <si>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</si>
  <si>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</si>
  <si>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</si>
  <si>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</si>
  <si>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</si>
  <si>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</si>
  <si>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</si>
  <si>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</si>
  <si>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</si>
  <si>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</si>
  <si>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</si>
  <si>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</si>
  <si>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</si>
  <si>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</si>
  <si>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</si>
  <si>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</si>
  <si>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</si>
  <si>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</si>
  <si>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</si>
  <si>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</si>
  <si>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</si>
  <si>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</si>
  <si>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</si>
  <si>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</si>
  <si>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</si>
  <si>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</si>
  <si>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</si>
  <si>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</si>
  <si>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</si>
  <si>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</si>
  <si>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</si>
  <si>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</si>
  <si>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</si>
  <si>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</si>
  <si>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</si>
  <si>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</si>
  <si>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</si>
  <si>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</si>
  <si>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</si>
  <si>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</si>
  <si>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</si>
  <si>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</si>
  <si>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</si>
  <si>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</si>
  <si>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</si>
  <si>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</si>
  <si>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</si>
  <si>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</si>
  <si>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</si>
  <si>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</si>
  <si>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</si>
  <si>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</si>
  <si>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</si>
  <si>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</si>
  <si>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</si>
  <si>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</si>
  <si>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</si>
  <si>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</si>
  <si>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</si>
  <si>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</si>
  <si>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</si>
  <si>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</si>
  <si>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</si>
  <si>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</si>
  <si>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</si>
  <si>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</si>
  <si>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</si>
  <si>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</si>
  <si>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</si>
  <si>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</si>
  <si>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</si>
  <si>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</si>
  <si>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</si>
  <si>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</si>
  <si>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</si>
  <si>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</si>
  <si>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</si>
  <si>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</si>
  <si>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</si>
  <si>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</si>
  <si>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</si>
  <si>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</si>
  <si>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</si>
  <si>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</si>
  <si>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</si>
  <si>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</si>
  <si>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</si>
  <si>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</si>
  <si>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</si>
  <si>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</si>
  <si>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</si>
  <si>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</si>
  <si>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</si>
  <si>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</si>
  <si>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</si>
  <si>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</si>
  <si>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</si>
  <si>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</si>
  <si>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</si>
  <si>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</si>
  <si>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</si>
  <si>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</si>
  <si>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</si>
  <si>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</si>
  <si>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</si>
  <si>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</si>
  <si>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</si>
  <si>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</si>
  <si>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</si>
  <si>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</si>
  <si>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</si>
  <si>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</si>
  <si>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</si>
  <si>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</si>
  <si>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</si>
  <si>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</si>
  <si>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</si>
  <si>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</si>
  <si>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</si>
  <si>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</si>
  <si>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</si>
  <si>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</si>
  <si>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</si>
  <si>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</si>
  <si>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</si>
  <si>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</si>
  <si>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</si>
  <si>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</si>
  <si>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</si>
  <si>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</si>
  <si>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</si>
  <si>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</si>
  <si>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</si>
  <si>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</si>
  <si>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</si>
  <si>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</si>
  <si>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</si>
  <si>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</si>
  <si>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</si>
  <si>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</si>
  <si>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</si>
  <si>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</si>
  <si>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</si>
  <si>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</si>
  <si>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</si>
  <si>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</si>
  <si>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</si>
  <si>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</si>
  <si>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</si>
  <si>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</si>
  <si>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</si>
  <si>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</si>
  <si>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</si>
  <si>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</si>
  <si>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</si>
  <si>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</si>
  <si>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</si>
  <si>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</si>
  <si>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</si>
  <si>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</si>
  <si>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</si>
  <si>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</si>
  <si>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</si>
  <si>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</si>
  <si>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</si>
  <si>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</si>
  <si>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</si>
  <si>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</si>
  <si>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</si>
  <si>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</si>
  <si>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</si>
  <si>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</si>
  <si>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</si>
  <si>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</si>
  <si>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</si>
  <si>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</si>
  <si>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</si>
  <si>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</si>
  <si>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</si>
  <si>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</si>
  <si>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</si>
  <si>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</si>
  <si>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</si>
  <si>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</si>
  <si>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</si>
  <si>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</si>
  <si>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</si>
  <si>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</si>
  <si>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</si>
  <si>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</si>
  <si>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</si>
  <si>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</si>
  <si>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</si>
  <si>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</si>
  <si>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</si>
  <si>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</si>
  <si>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</si>
  <si>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</si>
  <si>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</si>
  <si>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</si>
  <si>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</si>
  <si>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</si>
  <si>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</si>
  <si>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</si>
  <si>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</si>
  <si>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</si>
  <si>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</si>
  <si>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</si>
  <si>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</si>
  <si>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</si>
  <si>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</si>
  <si>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</si>
  <si>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</si>
  <si>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</si>
  <si>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</si>
  <si>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</si>
  <si>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</si>
  <si>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</si>
  <si>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</si>
  <si>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</si>
  <si>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</si>
  <si>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</si>
  <si>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</si>
  <si>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</si>
  <si>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</si>
  <si>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</si>
  <si>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</si>
  <si>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</si>
  <si>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</si>
  <si>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</si>
  <si>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</si>
  <si>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</si>
  <si>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</si>
  <si>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</si>
  <si>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</si>
  <si>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</si>
  <si>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</si>
  <si>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</si>
  <si>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</si>
  <si>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</si>
  <si>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</si>
  <si>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</si>
  <si>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</si>
  <si>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</si>
  <si>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</si>
  <si>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</si>
  <si>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</si>
  <si>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</si>
  <si>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</si>
  <si>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</si>
  <si>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</si>
  <si>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</si>
  <si>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</si>
  <si>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</si>
  <si>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</si>
  <si>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</si>
  <si>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</si>
  <si>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</si>
  <si>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</si>
  <si>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</si>
  <si>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</si>
  <si>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</si>
  <si>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</si>
  <si>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</si>
  <si>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</si>
  <si>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</si>
  <si>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</si>
  <si>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</si>
  <si>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</si>
  <si>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</si>
  <si>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</si>
  <si>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</si>
  <si>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</si>
  <si>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</si>
  <si>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</si>
  <si>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</si>
  <si>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</si>
  <si>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</si>
  <si>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</si>
  <si>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</si>
  <si>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</si>
  <si>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</si>
  <si>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</si>
  <si>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</si>
  <si>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</si>
  <si>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</si>
  <si>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</si>
  <si>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</si>
  <si>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</si>
  <si>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</si>
  <si>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</si>
  <si>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</si>
  <si>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</si>
  <si>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</si>
  <si>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</si>
  <si>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</si>
  <si>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</si>
  <si>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</si>
  <si>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</si>
  <si>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</si>
  <si>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</si>
  <si>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</si>
  <si>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</si>
  <si>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</si>
  <si>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</si>
  <si>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</si>
  <si>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</si>
  <si>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</si>
  <si>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</si>
  <si>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</si>
  <si>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</si>
  <si>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</si>
  <si>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</si>
  <si>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</si>
  <si>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</si>
  <si>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</si>
  <si>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</si>
  <si>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</si>
  <si>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</si>
  <si>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</si>
  <si>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</si>
  <si>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</si>
  <si>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</si>
  <si>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</si>
  <si>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</si>
  <si>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</si>
  <si>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</si>
  <si>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</si>
  <si>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</si>
  <si>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</si>
  <si>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</si>
  <si>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</si>
  <si>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</si>
  <si>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</si>
  <si>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</si>
  <si>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</si>
  <si>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</si>
  <si>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</si>
  <si>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</si>
  <si>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</si>
  <si>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</si>
  <si>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</si>
  <si>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</si>
  <si>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</si>
  <si>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</si>
  <si>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</si>
  <si>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</si>
  <si>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</si>
  <si>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</si>
  <si>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</si>
  <si>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</si>
  <si>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</si>
  <si>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</si>
  <si>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</si>
  <si>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</si>
  <si>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</si>
  <si>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</si>
  <si>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</si>
  <si>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</si>
  <si>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</si>
  <si>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</si>
  <si>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</si>
  <si>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</si>
  <si>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</si>
  <si>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</si>
  <si>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</si>
  <si>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</si>
  <si>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</si>
  <si>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</si>
  <si>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</si>
  <si>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</si>
  <si>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</si>
  <si>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</si>
  <si>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</si>
  <si>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</si>
  <si>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</si>
  <si>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</si>
  <si>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</si>
  <si>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</si>
  <si>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</si>
  <si>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</si>
  <si>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</si>
  <si>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</si>
  <si>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</si>
  <si>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</si>
  <si>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</si>
  <si>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</si>
  <si>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</si>
  <si>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</si>
  <si>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</si>
  <si>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</si>
  <si>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</si>
  <si>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</si>
  <si>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</si>
  <si>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</si>
  <si>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</si>
  <si>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</si>
  <si>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</si>
  <si>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</si>
  <si>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</si>
  <si>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</si>
  <si>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</si>
  <si>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</si>
  <si>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</si>
  <si>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</si>
  <si>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</si>
  <si>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</si>
  <si>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</si>
  <si>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</si>
  <si>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</si>
  <si>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</si>
  <si>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</si>
  <si>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</si>
  <si>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</si>
  <si>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</si>
  <si>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</si>
  <si>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</si>
  <si>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</si>
  <si>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</si>
  <si>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</si>
  <si>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</si>
  <si>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</si>
  <si>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</si>
  <si>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</si>
  <si>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</si>
  <si>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</si>
  <si>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</si>
  <si>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</si>
  <si>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</si>
  <si>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</si>
  <si>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</si>
  <si>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</si>
  <si>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</si>
  <si>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</si>
  <si>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</si>
  <si>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</si>
  <si>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</si>
  <si>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</si>
  <si>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</si>
  <si>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</si>
  <si>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</si>
  <si>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</si>
  <si>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</si>
  <si>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</si>
  <si>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</si>
  <si>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</si>
  <si>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</si>
  <si>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</si>
  <si>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</si>
  <si>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</si>
  <si>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</si>
  <si>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</si>
  <si>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</si>
  <si>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</si>
  <si>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</si>
  <si>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</si>
  <si>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</si>
  <si>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</si>
  <si>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</si>
  <si>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</si>
  <si>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</si>
  <si>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</si>
  <si>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</si>
  <si>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</si>
  <si>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</si>
  <si>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</si>
  <si>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</si>
  <si>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</si>
  <si>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</si>
  <si>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</si>
  <si>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</si>
  <si>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</si>
  <si>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</si>
  <si>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</si>
  <si>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</si>
  <si>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</si>
  <si>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</si>
  <si>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</si>
  <si>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</si>
  <si>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</si>
  <si>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</si>
  <si>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</si>
  <si>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</si>
  <si>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</si>
  <si>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</si>
  <si>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</si>
  <si>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</si>
  <si>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</si>
  <si>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</si>
  <si>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</si>
  <si>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</si>
  <si>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</si>
  <si>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</si>
  <si>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</si>
  <si>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</si>
  <si>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</si>
  <si>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</si>
  <si>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</si>
  <si>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</si>
  <si>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</si>
  <si>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</si>
  <si>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</si>
  <si>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</si>
  <si>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</si>
  <si>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</si>
  <si>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</si>
  <si>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</si>
  <si>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</si>
  <si>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</si>
  <si>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</si>
  <si>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</si>
  <si>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</si>
  <si>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</si>
  <si>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</si>
  <si>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</si>
  <si>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</si>
  <si>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</si>
  <si>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</si>
  <si>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</si>
  <si>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</si>
  <si>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</si>
  <si>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</si>
  <si>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</si>
  <si>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</si>
  <si>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</si>
  <si>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</si>
  <si>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</si>
  <si>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</si>
  <si>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</si>
  <si>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</si>
  <si>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</si>
  <si>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</si>
  <si>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</si>
  <si>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</si>
  <si>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</si>
  <si>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</si>
  <si>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</si>
  <si>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</si>
  <si>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</si>
  <si>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</si>
  <si>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</si>
  <si>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</si>
  <si>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</si>
  <si>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</si>
  <si>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</si>
  <si>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</si>
  <si>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</si>
  <si>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</si>
  <si>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</si>
  <si>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</si>
  <si>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</si>
  <si>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</si>
  <si>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</si>
  <si>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</si>
  <si>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</si>
  <si>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</si>
  <si>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</si>
  <si>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</si>
  <si>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</si>
  <si>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</si>
  <si>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</si>
  <si>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</si>
  <si>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</si>
  <si>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</si>
  <si>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</si>
  <si>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</si>
  <si>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</si>
  <si>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</si>
  <si>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</si>
  <si>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</si>
  <si>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</si>
  <si>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</si>
  <si>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</si>
  <si>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</si>
  <si>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</si>
  <si>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</si>
  <si>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</si>
  <si>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</si>
  <si>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</si>
  <si>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</si>
  <si>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</si>
  <si>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</si>
  <si>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</si>
  <si>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</si>
  <si>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</si>
  <si>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</si>
  <si>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</si>
  <si>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</si>
  <si>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</si>
  <si>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</si>
  <si>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</si>
  <si>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</si>
  <si>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</si>
  <si>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</si>
  <si>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</si>
  <si>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</si>
  <si>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</si>
  <si>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</si>
  <si>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</si>
  <si>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</si>
  <si>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</si>
  <si>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</si>
  <si>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</si>
  <si>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</si>
  <si>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</si>
  <si>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</si>
  <si>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</si>
  <si>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</si>
  <si>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</si>
  <si>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</si>
  <si>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</si>
  <si>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</si>
  <si>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</si>
  <si>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</si>
  <si>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</si>
  <si>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</si>
  <si>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</si>
  <si>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</si>
  <si>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</si>
  <si>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</si>
  <si>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</si>
  <si>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</si>
  <si>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</si>
  <si>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</si>
  <si>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</si>
  <si>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</si>
  <si>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</si>
  <si>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</si>
  <si>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</si>
  <si>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</si>
  <si>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</si>
  <si>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</si>
  <si>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</si>
  <si>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</si>
  <si>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</si>
  <si>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</si>
  <si>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</si>
  <si>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</si>
  <si>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</si>
  <si>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</si>
  <si>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</si>
  <si>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</si>
  <si>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</si>
  <si>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</si>
  <si>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</si>
  <si>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</si>
  <si>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</si>
  <si>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</si>
  <si>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</si>
  <si>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</si>
  <si>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</si>
  <si>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</si>
  <si>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</si>
  <si>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</si>
  <si>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</si>
  <si>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</si>
  <si>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</si>
  <si>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</si>
  <si>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</si>
  <si>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</si>
  <si>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</si>
  <si>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</si>
  <si>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</si>
  <si>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</si>
  <si>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</si>
  <si>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</si>
  <si>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</si>
  <si>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</si>
  <si>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</si>
  <si>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</si>
  <si>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</si>
  <si>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</si>
  <si>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</si>
  <si>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</si>
  <si>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</si>
  <si>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</si>
  <si>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</si>
  <si>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</si>
  <si>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</si>
  <si>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</si>
  <si>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</si>
  <si>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</si>
  <si>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</si>
  <si>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</si>
  <si>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</si>
  <si>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</si>
  <si>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</si>
  <si>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</si>
  <si>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</si>
  <si>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</si>
  <si>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</si>
  <si>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</si>
  <si>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</si>
  <si>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</si>
  <si>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</si>
  <si>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</si>
  <si>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</si>
  <si>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</si>
  <si>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</si>
  <si>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</si>
  <si>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</si>
  <si>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</si>
  <si>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</si>
  <si>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</si>
  <si>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</si>
  <si>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</si>
  <si>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</si>
  <si>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</si>
  <si>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</si>
  <si>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</si>
  <si>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</si>
  <si>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</si>
  <si>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</si>
  <si>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</si>
  <si>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</si>
  <si>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</si>
  <si>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</si>
  <si>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</si>
  <si>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</si>
  <si>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</si>
  <si>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</si>
  <si>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</si>
  <si>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</si>
  <si>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</si>
  <si>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</si>
  <si>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</si>
  <si>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</si>
  <si>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</si>
  <si>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</si>
  <si>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</si>
  <si>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</si>
  <si>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</si>
  <si>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</si>
  <si>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</si>
  <si>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</si>
  <si>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</si>
  <si>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</si>
  <si>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</si>
  <si>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</si>
  <si>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</si>
  <si>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</si>
  <si>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</si>
  <si>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</si>
  <si>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</si>
  <si>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</si>
  <si>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</si>
  <si>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</si>
  <si>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</si>
  <si>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</si>
  <si>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</si>
  <si>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</si>
  <si>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</si>
  <si>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</si>
  <si>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</si>
  <si>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</si>
  <si>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</si>
  <si>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</si>
  <si>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</si>
  <si>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</si>
  <si>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</si>
  <si>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</si>
  <si>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</si>
  <si>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</si>
  <si>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</si>
  <si>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</si>
  <si>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</si>
  <si>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</si>
  <si>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</si>
  <si>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</si>
  <si>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</si>
  <si>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</si>
  <si>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</si>
  <si>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</si>
  <si>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</si>
  <si>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</si>
  <si>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</si>
  <si>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</si>
  <si>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</si>
  <si>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</si>
  <si>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</si>
  <si>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</si>
  <si>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</si>
  <si>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</si>
  <si>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</si>
  <si>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</si>
  <si>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</si>
  <si>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</si>
  <si>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</si>
  <si>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</si>
  <si>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</si>
  <si>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</si>
  <si>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</si>
  <si>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</si>
  <si>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</si>
  <si>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</si>
  <si>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</si>
  <si>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</si>
  <si>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</si>
  <si>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</si>
  <si>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</si>
  <si>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</si>
  <si>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</si>
  <si>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</si>
  <si>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</si>
  <si>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</si>
  <si>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</si>
  <si>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</si>
  <si>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</si>
  <si>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</si>
  <si>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</si>
  <si>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</si>
  <si>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</si>
  <si>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</si>
  <si>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</si>
  <si>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</si>
  <si>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</si>
  <si>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</si>
  <si>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</si>
  <si>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</si>
  <si>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</si>
  <si>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</si>
  <si>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</si>
  <si>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</si>
  <si>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</si>
  <si>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</si>
  <si>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</si>
  <si>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</si>
  <si>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</si>
  <si>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</si>
  <si>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</si>
  <si>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</si>
  <si>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</si>
  <si>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</si>
  <si>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</si>
  <si>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</si>
  <si>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</si>
  <si>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</si>
  <si>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</si>
  <si>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</si>
  <si>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</si>
  <si>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</si>
  <si>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</si>
  <si>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</si>
  <si>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</si>
  <si>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</si>
  <si>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</si>
  <si>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</si>
  <si>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</si>
  <si>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</si>
  <si>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</si>
  <si>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</si>
  <si>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</si>
  <si>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</si>
  <si>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</si>
  <si>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</si>
  <si>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</si>
  <si>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</si>
  <si>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</si>
  <si>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</si>
  <si>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</si>
  <si>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</si>
  <si>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</si>
  <si>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</si>
  <si>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</si>
  <si>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</si>
  <si>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</si>
  <si>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</si>
  <si>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</si>
  <si>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</si>
  <si>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</si>
  <si>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</si>
  <si>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</si>
  <si>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</si>
  <si>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</si>
  <si>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</si>
  <si>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</si>
  <si>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</si>
  <si>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</si>
  <si>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</si>
  <si>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</si>
  <si>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</si>
  <si>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</si>
  <si>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</si>
  <si>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</si>
  <si>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</si>
  <si>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</si>
  <si>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</si>
  <si>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</si>
  <si>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</si>
  <si>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</si>
  <si>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</si>
  <si>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</si>
  <si>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</si>
  <si>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</si>
  <si>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</si>
  <si>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</si>
  <si>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</si>
  <si>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</si>
  <si>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</si>
  <si>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</si>
  <si>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</si>
  <si>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</si>
  <si>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</si>
  <si>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</si>
  <si>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</si>
  <si>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</si>
  <si>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</si>
  <si>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</si>
  <si>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</si>
  <si>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</si>
  <si>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</si>
  <si>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</si>
  <si>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</si>
  <si>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</si>
  <si>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</si>
  <si>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</si>
  <si>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</si>
  <si>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</si>
  <si>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</si>
  <si>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</si>
  <si>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</si>
  <si>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</si>
  <si>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</si>
  <si>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</si>
  <si>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</si>
  <si>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</si>
  <si>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</si>
  <si>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</si>
  <si>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</si>
  <si>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</si>
  <si>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</si>
  <si>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</si>
  <si>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</si>
  <si>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</si>
  <si>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</si>
  <si>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</si>
  <si>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</si>
  <si>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</si>
  <si>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</si>
  <si>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</si>
  <si>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</si>
  <si>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</si>
  <si>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</si>
  <si>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</si>
  <si>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</si>
  <si>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</si>
  <si>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</si>
  <si>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</si>
  <si>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</si>
  <si>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</si>
  <si>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</si>
  <si>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</si>
  <si>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</si>
  <si>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</si>
  <si>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</si>
  <si>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</si>
  <si>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</si>
  <si>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</si>
  <si>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</si>
  <si>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</si>
  <si>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</si>
  <si>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</si>
  <si>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</si>
  <si>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</si>
  <si>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</si>
  <si>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</si>
  <si>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</si>
  <si>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</si>
  <si>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</si>
  <si>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</si>
  <si>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</si>
  <si>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</si>
  <si>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</si>
  <si>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</si>
  <si>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</si>
  <si>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</si>
  <si>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</si>
  <si>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</si>
  <si>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</si>
  <si>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</si>
  <si>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</si>
  <si>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</si>
  <si>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</si>
  <si>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</si>
  <si>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</si>
  <si>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</si>
  <si>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</si>
  <si>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</si>
  <si>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</si>
  <si>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</si>
  <si>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</si>
  <si>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</si>
  <si>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</si>
  <si>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</si>
  <si>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</si>
  <si>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</si>
  <si>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</si>
  <si>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</si>
  <si>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</si>
  <si>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</si>
  <si>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</si>
  <si>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</si>
  <si>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</si>
  <si>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</si>
  <si>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</si>
  <si>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</si>
  <si>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</si>
  <si>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</si>
  <si>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</si>
  <si>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</si>
  <si>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</si>
  <si>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</si>
  <si>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</si>
  <si>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</si>
  <si>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</si>
  <si>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</si>
  <si>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</si>
  <si>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</si>
  <si>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</si>
  <si>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</si>
  <si>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</si>
  <si>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</si>
  <si>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</si>
  <si>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</si>
  <si>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</si>
  <si>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</si>
  <si>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</si>
  <si>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</si>
  <si>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</si>
  <si>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</si>
  <si>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</si>
  <si>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</si>
  <si>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</si>
  <si>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</si>
  <si>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</si>
  <si>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</si>
  <si>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</si>
  <si>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</si>
  <si>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</si>
  <si>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</si>
  <si>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</si>
  <si>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</si>
  <si>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</si>
  <si>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</si>
  <si>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</si>
  <si>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</si>
  <si>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</si>
  <si>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</si>
  <si>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</si>
  <si>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</si>
  <si>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</si>
  <si>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</si>
  <si>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</si>
  <si>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</si>
  <si>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</si>
  <si>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</si>
  <si>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</si>
  <si>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</si>
  <si>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</si>
  <si>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</si>
  <si>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</si>
  <si>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</si>
  <si>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</si>
  <si>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</si>
  <si>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</si>
  <si>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</si>
  <si>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</si>
  <si>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</si>
  <si>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</si>
  <si>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</si>
  <si>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</si>
  <si>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</si>
  <si>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</si>
  <si>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</si>
  <si>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</si>
  <si>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</si>
  <si>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</si>
  <si>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</si>
  <si>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</si>
  <si>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</si>
  <si>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</si>
  <si>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</si>
  <si>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</si>
  <si>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</si>
  <si>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</si>
  <si>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</si>
  <si>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</si>
  <si>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</si>
  <si>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</si>
  <si>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</si>
  <si>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</si>
  <si>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</si>
  <si>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</si>
  <si>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</si>
  <si>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</si>
  <si>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</si>
  <si>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</si>
  <si>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</si>
  <si>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</si>
  <si>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</si>
  <si>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</si>
  <si>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</si>
  <si>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</si>
  <si>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</si>
  <si>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</si>
  <si>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</si>
  <si>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</si>
  <si>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</si>
  <si>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</si>
  <si>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</si>
  <si>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</si>
  <si>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</si>
  <si>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</si>
  <si>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</si>
  <si>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</si>
  <si>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</si>
  <si>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</si>
  <si>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</si>
  <si>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</si>
  <si>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</si>
  <si>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</si>
  <si>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</si>
  <si>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</si>
  <si>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</si>
  <si>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</si>
  <si>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</si>
  <si>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</si>
  <si>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</si>
  <si>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</si>
  <si>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</si>
  <si>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</si>
  <si>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</si>
  <si>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</si>
  <si>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</si>
  <si>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</si>
  <si>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</si>
  <si>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</si>
  <si>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</si>
  <si>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</si>
  <si>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</si>
  <si>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</si>
  <si>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</si>
  <si>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</si>
  <si>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</si>
  <si>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</si>
  <si>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</si>
  <si>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</si>
  <si>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</si>
  <si>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</si>
  <si>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</si>
  <si>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</si>
  <si>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</si>
  <si>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</si>
  <si>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</si>
  <si>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</si>
  <si>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</si>
  <si>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</si>
  <si>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</si>
  <si>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</si>
  <si>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</si>
  <si>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</si>
  <si>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</si>
  <si>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</si>
  <si>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</si>
  <si>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</si>
  <si>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</si>
  <si>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</si>
  <si>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</si>
  <si>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</si>
  <si>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</si>
  <si>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</si>
  <si>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</si>
  <si>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</si>
  <si>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</si>
  <si>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</si>
  <si>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</si>
  <si>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</si>
  <si>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</si>
  <si>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</si>
  <si>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</si>
  <si>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</si>
  <si>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</si>
  <si>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</si>
  <si>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</si>
  <si>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</si>
  <si>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</si>
  <si>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</si>
  <si>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</si>
  <si>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</si>
  <si>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</si>
  <si>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</si>
  <si>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</si>
  <si>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</si>
  <si>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</si>
  <si>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</si>
  <si>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</si>
  <si>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</si>
  <si>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</si>
  <si>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</si>
  <si>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</si>
  <si>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</si>
  <si>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</si>
  <si>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</si>
  <si>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</si>
  <si>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</si>
  <si>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</si>
  <si>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</si>
  <si>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</si>
  <si>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</si>
  <si>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</si>
  <si>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</si>
  <si>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</si>
  <si>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</si>
  <si>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</si>
  <si>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</si>
  <si>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</si>
  <si>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</si>
  <si>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</si>
  <si>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</si>
  <si>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</si>
  <si>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</si>
  <si>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</si>
  <si>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</si>
  <si>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</si>
  <si>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</si>
  <si>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</si>
  <si>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</si>
  <si>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</si>
  <si>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</si>
  <si>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</si>
  <si>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</si>
  <si>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</si>
  <si>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</si>
  <si>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</si>
  <si>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</si>
  <si>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</si>
  <si>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</si>
  <si>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</si>
  <si>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</si>
  <si>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</si>
  <si>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</si>
  <si>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</si>
  <si>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</si>
  <si>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</si>
  <si>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</si>
  <si>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</si>
  <si>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</si>
  <si>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</si>
  <si>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</si>
  <si>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</si>
  <si>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</si>
  <si>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</si>
  <si>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</si>
  <si>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</si>
  <si>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</si>
  <si>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</si>
  <si>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</si>
  <si>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</si>
  <si>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</si>
  <si>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</si>
  <si>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</si>
  <si>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</si>
  <si>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</si>
  <si>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</si>
  <si>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</si>
  <si>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</si>
  <si>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</si>
  <si>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</si>
  <si>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</si>
  <si>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</si>
  <si>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</si>
  <si>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</si>
  <si>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</si>
  <si>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</si>
  <si>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</si>
  <si>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</si>
  <si>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</si>
  <si>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</si>
  <si>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</si>
  <si>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</si>
  <si>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</si>
  <si>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</si>
  <si>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</si>
  <si>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</si>
  <si>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</si>
  <si>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</si>
  <si>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</si>
  <si>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</si>
  <si>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</si>
  <si>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</si>
  <si>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</si>
  <si>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</si>
  <si>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</si>
  <si>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</si>
  <si>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</si>
  <si>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</si>
  <si>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</si>
  <si>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</si>
  <si>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</si>
  <si>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</si>
  <si>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</si>
  <si>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</si>
  <si>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</si>
  <si>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</si>
  <si>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</si>
  <si>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</si>
  <si>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</si>
  <si>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</si>
  <si>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</si>
  <si>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</si>
  <si>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</si>
  <si>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</si>
  <si>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</si>
  <si>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</si>
  <si>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</si>
  <si>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</si>
  <si>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</si>
  <si>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</si>
  <si>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</si>
  <si>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</si>
  <si>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</si>
  <si>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</si>
  <si>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</si>
  <si>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</si>
  <si>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</si>
  <si>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</si>
  <si>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</si>
  <si>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</si>
  <si>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</si>
  <si>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</si>
  <si>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</si>
  <si>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</si>
  <si>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</si>
  <si>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</si>
  <si>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</si>
  <si>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</si>
  <si>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</si>
  <si>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</si>
  <si>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</si>
  <si>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</si>
  <si>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</si>
  <si>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</si>
  <si>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</si>
  <si>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</si>
  <si>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</si>
  <si>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</si>
  <si>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</si>
  <si>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</si>
  <si>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</si>
  <si>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</si>
  <si>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</si>
  <si>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</si>
  <si>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</si>
  <si>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</si>
  <si>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</si>
  <si>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</si>
  <si>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</si>
  <si>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</si>
  <si>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</si>
  <si>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</si>
  <si>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</si>
  <si>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</si>
  <si>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</si>
  <si>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</si>
  <si>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</si>
  <si>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</si>
  <si>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</si>
  <si>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</si>
  <si>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</si>
  <si>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</si>
  <si>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</si>
  <si>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</si>
  <si>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</si>
  <si>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</si>
  <si>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</si>
  <si>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</si>
  <si>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</si>
  <si>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</si>
  <si>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</si>
  <si>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</si>
  <si>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</si>
  <si>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</si>
  <si>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</si>
  <si>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</si>
  <si>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</si>
  <si>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</si>
  <si>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</si>
  <si>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</si>
  <si>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</si>
  <si>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</si>
  <si>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</si>
  <si>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</si>
  <si>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</si>
  <si>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</si>
  <si>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</si>
  <si>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</si>
  <si>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</si>
  <si>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</si>
  <si>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</si>
  <si>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</si>
  <si>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</si>
  <si>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</si>
  <si>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</si>
  <si>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</si>
  <si>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</si>
  <si>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</si>
  <si>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</si>
  <si>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</si>
  <si>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</si>
  <si>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</si>
  <si>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</si>
  <si>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</si>
  <si>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</si>
  <si>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</si>
  <si>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</si>
  <si>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</si>
  <si>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</si>
  <si>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</si>
  <si>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</si>
  <si>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</si>
  <si>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</si>
  <si>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</si>
  <si>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</si>
  <si>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</si>
  <si>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</si>
  <si>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</si>
  <si>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</si>
  <si>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</si>
  <si>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</si>
  <si>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</si>
  <si>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</si>
  <si>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</si>
  <si>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</si>
  <si>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</si>
  <si>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</si>
  <si>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</si>
  <si>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</si>
  <si>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</si>
  <si>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</si>
  <si>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</si>
  <si>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</si>
  <si>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</si>
  <si>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</si>
  <si>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</si>
  <si>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</si>
  <si>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</si>
  <si>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</si>
  <si>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</si>
  <si>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</si>
  <si>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</si>
  <si>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</si>
  <si>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</si>
  <si>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</si>
  <si>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</si>
  <si>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</si>
  <si>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</si>
  <si>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</si>
  <si>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</si>
  <si>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</si>
  <si>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</si>
  <si>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</si>
  <si>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</si>
  <si>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</si>
  <si>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</si>
  <si>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</si>
  <si>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</si>
  <si>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</si>
  <si>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</si>
  <si>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</si>
  <si>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</si>
  <si>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</si>
  <si>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</si>
  <si>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</si>
  <si>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</si>
  <si>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</si>
  <si>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</si>
  <si>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</si>
  <si>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</si>
  <si>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</si>
  <si>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</si>
  <si>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</si>
  <si>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</si>
  <si>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</si>
  <si>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</si>
  <si>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</si>
  <si>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</si>
  <si>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</si>
  <si>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</si>
  <si>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</si>
  <si>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</si>
  <si>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</si>
  <si>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</si>
  <si>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</si>
  <si>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</si>
  <si>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</si>
  <si>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</si>
  <si>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</si>
  <si>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</si>
  <si>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</si>
  <si>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</si>
  <si>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</si>
  <si>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</si>
  <si>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</si>
  <si>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</si>
  <si>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</si>
  <si>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</si>
  <si>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</si>
  <si>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</si>
  <si>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</si>
  <si>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</si>
  <si>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</si>
  <si>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</si>
  <si>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</si>
  <si>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</si>
  <si>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</si>
  <si>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</si>
  <si>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</si>
  <si>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</si>
  <si>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</si>
  <si>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</si>
  <si>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</si>
  <si>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</si>
  <si>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</si>
  <si>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</si>
  <si>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</si>
  <si>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</si>
  <si>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</si>
  <si>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</si>
  <si>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</si>
  <si>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</si>
  <si>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</si>
  <si>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</si>
  <si>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</si>
  <si>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</si>
  <si>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</si>
  <si>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</si>
  <si>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</si>
  <si>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</si>
  <si>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</si>
  <si>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</si>
  <si>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</si>
  <si>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</si>
  <si>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</si>
  <si>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</si>
  <si>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</si>
  <si>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</si>
  <si>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</si>
  <si>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</si>
  <si>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</si>
  <si>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</si>
  <si>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</si>
  <si>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</si>
  <si>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</si>
  <si>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</si>
  <si>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</si>
  <si>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</si>
  <si>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</si>
  <si>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</si>
  <si>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</si>
  <si>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</si>
  <si>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</si>
  <si>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</si>
  <si>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</si>
  <si>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</si>
  <si>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</si>
  <si>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</si>
  <si>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</si>
  <si>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</si>
  <si>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</si>
  <si>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</si>
  <si>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</si>
  <si>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</si>
  <si>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</si>
  <si>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</si>
  <si>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</si>
  <si>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</si>
  <si>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</si>
  <si>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</si>
  <si>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</si>
  <si>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</si>
  <si>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</si>
  <si>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</si>
  <si>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</si>
  <si>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</si>
  <si>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</si>
  <si>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</si>
  <si>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</si>
  <si>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</si>
  <si>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</si>
  <si>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</si>
  <si>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</si>
  <si>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</si>
  <si>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</si>
  <si>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</si>
  <si>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</si>
  <si>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</si>
  <si>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</si>
  <si>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</si>
  <si>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</si>
  <si>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</si>
  <si>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</si>
  <si>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</si>
  <si>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</si>
  <si>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</si>
  <si>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</si>
  <si>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</si>
  <si>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</si>
  <si>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</si>
  <si>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</si>
  <si>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</si>
  <si>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</si>
  <si>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</si>
  <si>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</si>
  <si>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</si>
  <si>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</si>
  <si>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</si>
  <si>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</si>
  <si>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</si>
  <si>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</si>
  <si>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</si>
  <si>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</si>
  <si>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</si>
  <si>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</si>
  <si>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</si>
  <si>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</si>
  <si>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</si>
  <si>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</si>
  <si>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</si>
  <si>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</si>
  <si>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</si>
  <si>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</si>
  <si>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</si>
  <si>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</si>
  <si>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</si>
  <si>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</si>
  <si>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</si>
  <si>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</si>
  <si>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</si>
  <si>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</si>
  <si>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</si>
  <si>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</si>
  <si>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</si>
  <si>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</si>
  <si>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</si>
  <si>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</si>
  <si>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</si>
  <si>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</si>
  <si>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</si>
  <si>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</si>
  <si>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</si>
  <si>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</si>
  <si>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</si>
  <si>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</si>
  <si>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</si>
  <si>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</si>
  <si>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</si>
  <si>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</si>
  <si>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</si>
  <si>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</si>
  <si>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</si>
  <si>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</si>
  <si>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</si>
  <si>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</si>
  <si>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</si>
  <si>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</si>
  <si>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</si>
  <si>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</si>
  <si>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</si>
  <si>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</si>
  <si>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</si>
  <si>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</si>
  <si>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</si>
  <si>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</si>
  <si>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</si>
  <si>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</si>
  <si>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</si>
  <si>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</si>
  <si>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</si>
  <si>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</si>
  <si>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</si>
  <si>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</si>
  <si>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</si>
  <si>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</si>
  <si>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</si>
  <si>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</si>
  <si>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</si>
  <si>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</si>
  <si>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</si>
  <si>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</si>
  <si>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</si>
  <si>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</si>
  <si>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</si>
  <si>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</si>
  <si>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</si>
  <si>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</si>
  <si>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</si>
  <si>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</si>
  <si>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</si>
  <si>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</si>
  <si>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</si>
  <si>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</si>
  <si>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</si>
  <si>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</si>
  <si>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</si>
  <si>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</si>
  <si>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</si>
  <si>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</si>
  <si>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</si>
  <si>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</si>
  <si>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</si>
  <si>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</si>
  <si>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</si>
  <si>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</si>
  <si>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</si>
  <si>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</si>
  <si>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</si>
  <si>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</si>
  <si>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</si>
  <si>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</si>
  <si>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</si>
  <si>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</si>
  <si>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</si>
  <si>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</si>
  <si>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</si>
  <si>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</si>
  <si>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</si>
  <si>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</si>
  <si>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</si>
  <si>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</si>
  <si>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</si>
  <si>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</si>
  <si>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</si>
  <si>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</si>
  <si>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</si>
  <si>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</si>
  <si>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</si>
  <si>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</si>
  <si>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</si>
  <si>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</si>
  <si>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</si>
  <si>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</si>
  <si>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</si>
  <si>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</si>
  <si>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</si>
  <si>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</si>
  <si>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</si>
  <si>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</si>
  <si>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</si>
  <si>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</si>
  <si>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</si>
  <si>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</si>
  <si>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</si>
  <si>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</si>
  <si>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</si>
  <si>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</si>
  <si>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</si>
  <si>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</si>
  <si>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</si>
  <si>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</si>
  <si>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</si>
  <si>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</si>
  <si>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</si>
  <si>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</si>
  <si>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</si>
  <si>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</si>
  <si>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</si>
  <si>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</si>
  <si>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</si>
  <si>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</si>
  <si>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</si>
  <si>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</si>
  <si>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</si>
  <si>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</si>
  <si>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</si>
  <si>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</si>
  <si>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</si>
  <si>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</si>
  <si>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</si>
  <si>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</si>
  <si>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</si>
  <si>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</si>
  <si>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</si>
  <si>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</si>
  <si>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</si>
  <si>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</si>
  <si>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</si>
  <si>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</si>
  <si>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</si>
  <si>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</si>
  <si>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</si>
  <si>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</si>
  <si>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</si>
  <si>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</si>
  <si>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</si>
  <si>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</si>
  <si>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</si>
  <si>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</si>
  <si>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</si>
  <si>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</si>
  <si>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</si>
  <si>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</si>
  <si>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</si>
  <si>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</si>
  <si>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</si>
  <si>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</si>
  <si>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</si>
  <si>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</si>
  <si>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</si>
  <si>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</si>
  <si>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</si>
  <si>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</si>
  <si>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</si>
  <si>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</si>
  <si>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</si>
  <si>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</si>
  <si>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</si>
  <si>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</si>
  <si>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</si>
  <si>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</si>
  <si>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</si>
  <si>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</si>
  <si>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</si>
  <si>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</si>
  <si>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</si>
  <si>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</si>
  <si>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</si>
  <si>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</si>
  <si>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</si>
  <si>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</si>
  <si>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</si>
  <si>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</si>
  <si>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</si>
  <si>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</si>
  <si>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</si>
  <si>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</si>
  <si>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</si>
  <si>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</si>
  <si>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</si>
  <si>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</si>
  <si>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</si>
  <si>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</si>
  <si>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</si>
  <si>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</si>
  <si>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</si>
  <si>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</si>
  <si>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</si>
  <si>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</si>
  <si>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</si>
  <si>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</si>
  <si>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</si>
  <si>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</si>
  <si>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</si>
  <si>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</si>
  <si>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</si>
  <si>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</si>
  <si>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</si>
  <si>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</si>
  <si>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</si>
  <si>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</si>
  <si>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</si>
  <si>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</si>
  <si>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</si>
  <si>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</si>
  <si>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</si>
  <si>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</si>
  <si>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</si>
  <si>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</si>
  <si>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</si>
  <si>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</si>
  <si>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</si>
  <si>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</si>
  <si>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</si>
  <si>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</si>
  <si>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</si>
  <si>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</si>
  <si>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</si>
  <si>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</si>
  <si>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</si>
  <si>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</si>
  <si>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</si>
  <si>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</si>
  <si>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</si>
  <si>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</si>
  <si>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</si>
  <si>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</si>
  <si>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</si>
  <si>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</si>
  <si>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</si>
  <si>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</si>
  <si>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</si>
  <si>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</si>
  <si>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</si>
  <si>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</si>
  <si>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</si>
  <si>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</si>
  <si>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</si>
  <si>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</si>
  <si>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</si>
  <si>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</si>
  <si>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</si>
  <si>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</si>
  <si>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</si>
  <si>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</si>
  <si>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</si>
  <si>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</si>
  <si>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</si>
  <si>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</si>
  <si>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</si>
  <si>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</si>
  <si>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</si>
  <si>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</si>
  <si>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</si>
  <si>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</si>
  <si>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</si>
  <si>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</si>
  <si>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</si>
  <si>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</si>
  <si>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</si>
  <si>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</si>
  <si>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</si>
  <si>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</si>
  <si>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</si>
  <si>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</si>
  <si>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</si>
  <si>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</si>
  <si>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</si>
  <si>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</si>
  <si>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</si>
  <si>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</si>
  <si>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</si>
  <si>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</si>
  <si>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</si>
  <si>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</si>
  <si>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</si>
  <si>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</si>
  <si>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</si>
  <si>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</si>
  <si>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</si>
  <si>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</si>
  <si>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</si>
  <si>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</si>
  <si>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</si>
  <si>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</si>
  <si>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</si>
  <si>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</si>
  <si>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</si>
  <si>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</si>
  <si>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</si>
  <si>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</si>
  <si>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</si>
  <si>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</si>
  <si>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</si>
  <si>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</si>
  <si>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</si>
  <si>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</si>
  <si>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</si>
  <si>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</si>
  <si>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</si>
  <si>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</si>
  <si>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</si>
  <si>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</si>
  <si>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</si>
  <si>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</si>
  <si>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</si>
  <si>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</si>
  <si>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</si>
  <si>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</si>
  <si>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</si>
  <si>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</si>
  <si>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</si>
  <si>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</si>
  <si>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</si>
  <si>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</si>
  <si>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</si>
  <si>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</si>
  <si>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</si>
  <si>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</si>
  <si>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</si>
  <si>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</si>
  <si>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</si>
  <si>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</si>
  <si>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</si>
  <si>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</si>
  <si>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</si>
  <si>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</si>
  <si>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</si>
  <si>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</si>
  <si>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</si>
  <si>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</si>
  <si>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</si>
  <si>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</si>
  <si>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</si>
  <si>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</si>
  <si>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</si>
  <si>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</si>
  <si>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</si>
  <si>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</si>
  <si>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</si>
  <si>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</si>
  <si>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</si>
  <si>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</si>
  <si>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</si>
  <si>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</si>
  <si>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</si>
  <si>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</si>
  <si>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</si>
  <si>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</si>
  <si>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</si>
  <si>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</si>
  <si>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</si>
  <si>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</si>
  <si>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</si>
  <si>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</si>
  <si>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</si>
  <si>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</si>
  <si>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</si>
  <si>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</si>
  <si>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</si>
  <si>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</si>
  <si>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</si>
  <si>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</si>
  <si>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</si>
  <si>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</si>
  <si>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</si>
  <si>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</si>
  <si>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</si>
  <si>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</si>
  <si>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</si>
  <si>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</si>
  <si>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</si>
  <si>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</si>
  <si>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</si>
  <si>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</si>
  <si>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</si>
  <si>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</si>
  <si>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</si>
  <si>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</si>
  <si>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</si>
  <si>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</si>
  <si>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</si>
  <si>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</si>
  <si>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</si>
  <si>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</si>
  <si>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</si>
  <si>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</si>
  <si>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</si>
  <si>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</si>
  <si>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</si>
  <si>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</si>
  <si>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</si>
  <si>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</si>
  <si>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</si>
  <si>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</si>
  <si>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</si>
  <si>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</si>
  <si>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</si>
  <si>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</si>
  <si>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</si>
  <si>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</si>
  <si>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</si>
  <si>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</si>
  <si>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</si>
  <si>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</si>
  <si>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</si>
  <si>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</si>
  <si>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</si>
  <si>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</si>
  <si>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</si>
  <si>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</si>
  <si>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</si>
  <si>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</si>
  <si>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</si>
  <si>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</si>
  <si>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</si>
  <si>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</si>
  <si>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</si>
  <si>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</si>
  <si>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</si>
  <si>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</si>
  <si>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</si>
  <si>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</si>
  <si>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</si>
  <si>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</si>
  <si>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</si>
  <si>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</si>
  <si>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</si>
  <si>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</si>
  <si>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</si>
  <si>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</si>
  <si>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</si>
  <si>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</si>
  <si>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</si>
  <si>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</si>
  <si>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</si>
  <si>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</si>
  <si>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</si>
  <si>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</si>
  <si>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</si>
  <si>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</si>
  <si>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</si>
  <si>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</si>
  <si>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</si>
  <si>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</si>
  <si>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</si>
  <si>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</si>
  <si>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</si>
  <si>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</si>
  <si>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</si>
  <si>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</si>
  <si>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</si>
  <si>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</si>
  <si>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</si>
  <si>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</si>
  <si>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</si>
  <si>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</si>
  <si>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</si>
  <si>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</si>
  <si>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</si>
  <si>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</si>
  <si>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</si>
  <si>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</si>
  <si>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</si>
  <si>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</si>
  <si>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</si>
  <si>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</si>
  <si>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</si>
  <si>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</si>
  <si>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</si>
  <si>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</si>
  <si>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</si>
  <si>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</si>
  <si>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</si>
  <si>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</si>
  <si>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</si>
  <si>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</si>
  <si>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</si>
  <si>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</si>
  <si>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</si>
  <si>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</si>
  <si>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</si>
  <si>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</si>
  <si>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</si>
  <si>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</si>
  <si>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</si>
  <si>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</si>
  <si>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</si>
  <si>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</si>
  <si>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</si>
  <si>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</si>
  <si>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</si>
  <si>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</si>
  <si>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</si>
  <si>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</si>
  <si>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</si>
  <si>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</si>
  <si>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</si>
  <si>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</si>
  <si>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</si>
  <si>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</si>
  <si>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</si>
  <si>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</si>
  <si>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</si>
  <si>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</si>
  <si>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</si>
  <si>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</si>
  <si>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</si>
  <si>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</si>
  <si>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</si>
  <si>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</si>
  <si>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</si>
  <si>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</si>
  <si>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</si>
  <si>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</si>
  <si>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</si>
  <si>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</si>
  <si>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</si>
  <si>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</si>
  <si>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</si>
  <si>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</si>
  <si>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</si>
  <si>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</si>
  <si>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</si>
  <si>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</si>
  <si>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</si>
  <si>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</si>
  <si>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</si>
  <si>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</si>
  <si>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</si>
  <si>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</si>
  <si>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</si>
  <si>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</si>
  <si>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</si>
  <si>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</si>
  <si>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</si>
  <si>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</si>
  <si>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</si>
  <si>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</si>
  <si>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</si>
  <si>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</si>
  <si>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</si>
  <si>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</si>
  <si>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</si>
  <si>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</si>
  <si>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</si>
  <si>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</si>
  <si>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</si>
  <si>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</si>
  <si>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</si>
  <si>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</si>
  <si>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</si>
  <si>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</si>
  <si>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</si>
  <si>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</si>
  <si>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</si>
  <si>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</si>
  <si>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</si>
  <si>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</si>
  <si>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</si>
  <si>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</si>
  <si>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</si>
  <si>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</si>
  <si>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</si>
  <si>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</si>
  <si>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</si>
  <si>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</si>
  <si>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</si>
  <si>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</si>
  <si>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</si>
  <si>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</si>
  <si>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</si>
  <si>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</si>
  <si>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</si>
  <si>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</si>
  <si>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</si>
  <si>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</si>
  <si>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</si>
  <si>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</si>
  <si>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</si>
  <si>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</si>
  <si>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</si>
  <si>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</si>
  <si>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</si>
  <si>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</si>
  <si>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</si>
  <si>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</si>
  <si>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</si>
  <si>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</si>
  <si>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</si>
  <si>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</si>
  <si>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</si>
  <si>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</si>
  <si>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</si>
  <si>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</si>
  <si>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</si>
  <si>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</si>
  <si>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</si>
  <si>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</si>
  <si>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</si>
  <si>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</si>
  <si>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</si>
  <si>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</si>
  <si>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</si>
  <si>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</si>
  <si>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</si>
  <si>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</si>
  <si>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</si>
  <si>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</si>
  <si>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</si>
  <si>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</si>
  <si>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</si>
  <si>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</si>
  <si>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</si>
  <si>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</si>
  <si>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</si>
  <si>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</si>
  <si>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</si>
  <si>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</si>
  <si>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</si>
  <si>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</si>
  <si>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</si>
  <si>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</si>
  <si>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</si>
  <si>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</si>
  <si>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</si>
  <si>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</si>
  <si>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</si>
  <si>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</si>
  <si>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</si>
  <si>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</si>
  <si>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</si>
  <si>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</si>
  <si>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</si>
  <si>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</si>
  <si>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</si>
  <si>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</si>
  <si>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</si>
  <si>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</si>
  <si>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</si>
  <si>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</si>
  <si>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</si>
  <si>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</si>
  <si>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</si>
  <si>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</si>
  <si>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</si>
  <si>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</si>
  <si>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</si>
  <si>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</si>
  <si>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</si>
  <si>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</si>
  <si>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</si>
  <si>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</si>
  <si>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</si>
  <si>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</si>
  <si>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</si>
  <si>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</si>
  <si>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</si>
  <si>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</si>
  <si>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</si>
  <si>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</si>
  <si>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</si>
  <si>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</si>
  <si>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</si>
  <si>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</si>
  <si>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</si>
  <si>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</si>
  <si>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</si>
  <si>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</si>
  <si>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</si>
  <si>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</si>
  <si>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</si>
  <si>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</si>
  <si>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</si>
  <si>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</si>
  <si>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</si>
  <si>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</si>
  <si>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</si>
  <si>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</si>
  <si>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</si>
  <si>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</si>
  <si>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</si>
  <si>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</si>
  <si>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</si>
  <si>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</si>
  <si>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</si>
  <si>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</si>
  <si>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</si>
  <si>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</si>
  <si>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</si>
  <si>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</si>
  <si>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</si>
  <si>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</si>
  <si>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</si>
  <si>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</si>
  <si>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</si>
  <si>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</si>
  <si>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</si>
  <si>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</si>
  <si>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</si>
  <si>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</si>
  <si>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</si>
  <si>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</si>
  <si>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</si>
  <si>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</si>
  <si>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</si>
  <si>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</si>
  <si>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</si>
  <si>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</si>
  <si>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</si>
  <si>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</si>
  <si>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</si>
  <si>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</si>
  <si>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</si>
  <si>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</si>
  <si>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</si>
  <si>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</si>
  <si>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</si>
  <si>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</si>
  <si>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</si>
  <si>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</si>
  <si>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</si>
  <si>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</si>
  <si>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</si>
  <si>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</si>
  <si>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</si>
  <si>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</si>
  <si>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</si>
  <si>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</si>
  <si>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</si>
  <si>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</si>
  <si>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</si>
  <si>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</si>
  <si>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</si>
  <si>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</si>
  <si>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</si>
  <si>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</si>
  <si>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</si>
  <si>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</si>
  <si>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</si>
  <si>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</si>
  <si>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</si>
  <si>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</si>
  <si>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</si>
  <si>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</si>
  <si>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</si>
  <si>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</si>
  <si>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</si>
  <si>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</si>
  <si>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</si>
  <si>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</si>
  <si>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</si>
  <si>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</si>
  <si>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</si>
  <si>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</si>
  <si>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</si>
  <si>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</si>
  <si>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</si>
  <si>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</si>
  <si>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</si>
  <si>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</si>
  <si>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</si>
  <si>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</si>
  <si>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</si>
  <si>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</si>
  <si>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</si>
  <si>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</si>
  <si>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</si>
  <si>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</si>
  <si>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</si>
  <si>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</si>
  <si>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</si>
  <si>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</si>
  <si>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</si>
  <si>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</si>
  <si>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</si>
  <si>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</si>
  <si>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</si>
  <si>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</si>
  <si>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</si>
  <si>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</si>
  <si>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</si>
  <si>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</si>
  <si>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</si>
  <si>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</si>
  <si>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</si>
  <si>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</si>
  <si>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</si>
  <si>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</si>
  <si>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</si>
  <si>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</si>
  <si>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</si>
  <si>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</si>
  <si>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</si>
  <si>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</si>
  <si>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</si>
  <si>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</si>
  <si>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</si>
  <si>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</si>
  <si>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</si>
  <si>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</si>
  <si>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</si>
  <si>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</si>
  <si>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</si>
  <si>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</si>
  <si>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</si>
  <si>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</si>
  <si>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</si>
  <si>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</si>
  <si>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</si>
  <si>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</si>
  <si>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</si>
  <si>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</si>
  <si>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</si>
  <si>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</si>
  <si>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</si>
  <si>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</si>
  <si>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</si>
  <si>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</si>
  <si>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</si>
  <si>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</si>
  <si>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</si>
  <si>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</si>
  <si>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</si>
  <si>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</si>
  <si>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</si>
  <si>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</si>
  <si>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</si>
  <si>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</si>
  <si>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</si>
  <si>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</si>
  <si>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</si>
  <si>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</si>
  <si>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</si>
  <si>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</si>
  <si>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</si>
  <si>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</si>
  <si>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</si>
  <si>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</si>
  <si>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</si>
  <si>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</si>
  <si>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</si>
  <si>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</si>
  <si>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</si>
  <si>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</si>
  <si>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</si>
  <si>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</si>
  <si>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</si>
  <si>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</si>
  <si>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</si>
  <si>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</si>
  <si>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</si>
  <si>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</si>
  <si>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</si>
  <si>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</si>
  <si>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</si>
  <si>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</si>
  <si>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</si>
  <si>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</si>
  <si>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</si>
  <si>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</si>
  <si>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</si>
  <si>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</si>
  <si>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</si>
  <si>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</si>
  <si>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</si>
  <si>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</si>
  <si>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</si>
  <si>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</si>
  <si>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</si>
  <si>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</si>
  <si>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</si>
  <si>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</si>
  <si>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</si>
  <si>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</si>
  <si>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</si>
  <si>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</si>
  <si>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</si>
  <si>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</si>
  <si>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</si>
  <si>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</si>
  <si>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</si>
  <si>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</si>
  <si>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</si>
  <si>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</si>
  <si>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</si>
  <si>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</si>
  <si>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</si>
  <si>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</si>
  <si>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</si>
  <si>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</si>
  <si>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</si>
  <si>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</si>
  <si>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</si>
  <si>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</si>
  <si>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</si>
  <si>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</si>
  <si>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</si>
  <si>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</si>
  <si>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</si>
  <si>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</si>
  <si>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</si>
  <si>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</si>
  <si>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</si>
  <si>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</si>
  <si>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</si>
  <si>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</si>
  <si>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</si>
  <si>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</si>
  <si>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</si>
  <si>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</si>
  <si>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</si>
  <si>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</si>
  <si>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</si>
  <si>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</si>
  <si>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</si>
  <si>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</si>
  <si>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</si>
  <si>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</si>
  <si>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</si>
  <si>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</si>
  <si>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</si>
  <si>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</si>
  <si>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</si>
  <si>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</si>
  <si>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</si>
  <si>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</si>
  <si>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</si>
  <si>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</si>
  <si>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</si>
  <si>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</si>
  <si>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</si>
  <si>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</si>
  <si>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</si>
  <si>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</si>
  <si>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</si>
  <si>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</si>
  <si>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</si>
  <si>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</si>
  <si>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</si>
  <si>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</si>
  <si>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</si>
  <si>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</si>
  <si>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</si>
  <si>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</si>
  <si>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</si>
  <si>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</si>
  <si>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</si>
  <si>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</si>
  <si>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</si>
  <si>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</si>
  <si>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</si>
  <si>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</si>
  <si>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</si>
  <si>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</si>
  <si>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</si>
  <si>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</si>
  <si>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</si>
  <si>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</si>
  <si>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</si>
  <si>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</si>
  <si>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</si>
  <si>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</si>
  <si>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</si>
  <si>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</si>
  <si>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</si>
  <si>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</si>
  <si>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</si>
  <si>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</si>
  <si>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</si>
  <si>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</si>
  <si>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</si>
  <si>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</si>
  <si>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</si>
  <si>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</si>
  <si>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</si>
  <si>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</si>
  <si>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</si>
  <si>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</si>
  <si>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</si>
  <si>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</si>
  <si>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</si>
  <si>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</si>
  <si>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</si>
  <si>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</si>
  <si>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</si>
  <si>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</si>
  <si>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</si>
  <si>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</si>
  <si>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</si>
  <si>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</si>
  <si>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</si>
  <si>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</si>
  <si>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</si>
  <si>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</si>
  <si>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</si>
  <si>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</si>
  <si>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</si>
  <si>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</si>
  <si>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</si>
  <si>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</si>
  <si>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</si>
  <si>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</si>
  <si>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</si>
  <si>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</si>
  <si>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</si>
  <si>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</si>
  <si>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</si>
  <si>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</si>
  <si>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</si>
  <si>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</si>
  <si>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</si>
  <si>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</si>
  <si>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</si>
  <si>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</si>
  <si>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</si>
  <si>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</si>
  <si>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</si>
  <si>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</si>
  <si>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</si>
  <si>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</si>
  <si>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</si>
  <si>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</si>
  <si>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</si>
  <si>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</si>
  <si>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</si>
  <si>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</si>
  <si>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</si>
  <si>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</si>
  <si>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</si>
  <si>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</si>
  <si>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</si>
  <si>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</si>
  <si>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</si>
  <si>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</si>
  <si>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</si>
  <si>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</si>
  <si>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</si>
  <si>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</si>
  <si>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</si>
  <si>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</si>
  <si>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</si>
  <si>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</si>
  <si>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</si>
  <si>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</si>
  <si>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</si>
  <si>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 Success</t>
  </si>
  <si>
    <t>Num Fail</t>
  </si>
  <si>
    <t>Num Cancel</t>
  </si>
  <si>
    <t>Total Proj</t>
  </si>
  <si>
    <t>Percent Success</t>
  </si>
  <si>
    <t>Percent Fail</t>
  </si>
  <si>
    <t>Percent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</si>
  <si>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</si>
  <si>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</si>
  <si>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</si>
  <si>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</si>
  <si>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</si>
  <si>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</si>
  <si>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</si>
  <si>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</si>
  <si>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</si>
  <si>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</si>
  <si>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</si>
  <si>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above</t>
  </si>
  <si>
    <t>State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</si>
</sst>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43" fontId="1" fillId="0" borderId="0" xfId="2" applyFont="1" applyAlignment="1">
      <alignment horizontal="center"/>
    </xf>
    <xf numFmtId="43" fontId="0" fillId="0" borderId="0" xfId="2" applyFont="1"/>
  </cellXfs>
  <cellStyles count="3">
    <cellStyle name="Comma" xfId="2" builtinId="3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[EW_HW1.xlsx]Pivot_Category!PivotTable2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0-CC49-9A42-AF67A163EFB6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110-CC49-9A42-AF67A163EFB6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110-CC49-9A42-AF67A163EFB6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110-CC49-9A42-AF67A163E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538320"/>
        <c:axId val="92699280"/>
      </c:barChart>
      <c:catAx>
        <c:axId val="5653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9280"/>
        <c:crosses val="autoZero"/>
        <c:auto val="1"/>
        <c:lblAlgn val="ctr"/>
        <c:lblOffset val="100"/>
        <c:noMultiLvlLbl val="0"/>
      </c:catAx>
      <c:valAx>
        <c:axId val="92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[EW_HW1.xlsx]Pivot_Sub!PivotTable3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F-E249-B7FE-95F37EBE3A3E}"/>
            </c:ext>
          </c:extLst>
        </c:ser>
        <c:ser>
          <c:idx val="1"/>
          <c:order val="1"/>
          <c:tx>
            <c:strRef>
              <c:f>Pivot_Sub!$C$4:$C$5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F-E249-B7FE-95F37EBE3A3E}"/>
            </c:ext>
          </c:extLst>
        </c:ser>
        <c:ser>
          <c:idx val="2"/>
          <c:order val="2"/>
          <c:tx>
            <c:strRef>
              <c:f>Pivot_Sub!$D$4:$D$5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F-E249-B7FE-95F37EBE3A3E}"/>
            </c:ext>
          </c:extLst>
        </c:ser>
        <c:ser>
          <c:idx val="3"/>
          <c:order val="3"/>
          <c:tx>
            <c:strRef>
              <c:f>Pivot_Sub!$E$4:$E$5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F-E249-B7FE-95F37EBE3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674080"/>
        <c:axId val="102730608"/>
      </c:barChart>
      <c:catAx>
        <c:axId val="1036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30608"/>
        <c:crosses val="autoZero"/>
        <c:auto val="1"/>
        <c:lblAlgn val="ctr"/>
        <c:lblOffset val="100"/>
        <c:noMultiLvlLbl val="0"/>
      </c:catAx>
      <c:valAx>
        <c:axId val="1027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[EW_HW1.xlsx]Pivot_Date!PivotTable4</c:name>
    <c:fmtId val="0"/>
  </c:pivotSource>
  <c:chart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E-FA48-9690-15387A385043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E56-1A46-9EA3-78D9AED83A28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E56-1A46-9EA3-78D9AED83A28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E56-1A46-9EA3-78D9AED83A2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5456560"/>
        <c:axId val="35280864"/>
      </c:lineChart>
      <c:catAx>
        <c:axId val="1254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0864"/>
        <c:crosses val="autoZero"/>
        <c:auto val="1"/>
        <c:lblAlgn val="ctr"/>
        <c:lblOffset val="100"/>
        <c:noMultiLvlLbl val="0"/>
      </c:catAx>
      <c:valAx>
        <c:axId val="35280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54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Bonus!$C$1</c:f>
              <c:strCache>
                <c:ptCount val="1"/>
                <c:pt idx="0">
                  <c:v>Percent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Bonus!$C$2:$C$13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0.60136869118905045</c:v>
                </c:pt>
                <c:pt idx="3">
                  <c:v>0.62358276643990929</c:v>
                </c:pt>
                <c:pt idx="4">
                  <c:v>0.58175182481751819</c:v>
                </c:pt>
                <c:pt idx="5">
                  <c:v>0.60774058577405854</c:v>
                </c:pt>
                <c:pt idx="6">
                  <c:v>0.56536164565361646</c:v>
                </c:pt>
                <c:pt idx="7">
                  <c:v>0.59879638916750255</c:v>
                </c:pt>
                <c:pt idx="8">
                  <c:v>0.56209987195902689</c:v>
                </c:pt>
                <c:pt idx="9">
                  <c:v>0.59646539027982326</c:v>
                </c:pt>
                <c:pt idx="10">
                  <c:v>0.55843335439039798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8-644F-9292-EB70B923F53E}"/>
            </c:ext>
          </c:extLst>
        </c:ser>
        <c:ser>
          <c:idx val="1"/>
          <c:order val="1"/>
          <c:tx>
            <c:strRef>
              <c:f>Bonus!$E$1</c:f>
              <c:strCache>
                <c:ptCount val="1"/>
                <c:pt idx="0">
                  <c:v>Percent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Bonus!$E$2:$E$13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0.33875106928999144</c:v>
                </c:pt>
                <c:pt idx="3">
                  <c:v>0.31972789115646261</c:v>
                </c:pt>
                <c:pt idx="4">
                  <c:v>0.35474452554744523</c:v>
                </c:pt>
                <c:pt idx="5">
                  <c:v>0.33263598326359833</c:v>
                </c:pt>
                <c:pt idx="6">
                  <c:v>0.36496350364963503</c:v>
                </c:pt>
                <c:pt idx="7">
                  <c:v>0.3375125376128385</c:v>
                </c:pt>
                <c:pt idx="8">
                  <c:v>0.36619718309859156</c:v>
                </c:pt>
                <c:pt idx="9">
                  <c:v>0.33824251350024548</c:v>
                </c:pt>
                <c:pt idx="10">
                  <c:v>0.36828806064434616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8-644F-9292-EB70B923F53E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 Cancel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5.9880239520958084E-2</c:v>
                </c:pt>
                <c:pt idx="3">
                  <c:v>5.6689342403628121E-2</c:v>
                </c:pt>
                <c:pt idx="4">
                  <c:v>6.3503649635036491E-2</c:v>
                </c:pt>
                <c:pt idx="5">
                  <c:v>5.9623430962343099E-2</c:v>
                </c:pt>
                <c:pt idx="6">
                  <c:v>6.9674850696748503E-2</c:v>
                </c:pt>
                <c:pt idx="7">
                  <c:v>6.3691073219658972E-2</c:v>
                </c:pt>
                <c:pt idx="8">
                  <c:v>7.1702944942381566E-2</c:v>
                </c:pt>
                <c:pt idx="9">
                  <c:v>6.5292096219931275E-2</c:v>
                </c:pt>
                <c:pt idx="10">
                  <c:v>7.3278584965255841E-2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8-644F-9292-EB70B923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811200"/>
        <c:axId val="884928896"/>
      </c:lineChart>
      <c:catAx>
        <c:axId val="8148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28896"/>
        <c:crosses val="autoZero"/>
        <c:auto val="1"/>
        <c:lblAlgn val="ctr"/>
        <c:lblOffset val="100"/>
        <c:noMultiLvlLbl val="0"/>
      </c:catAx>
      <c:valAx>
        <c:axId val="88492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8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Data_raw!$U$1</c:f>
              <c:strCache>
                <c:ptCount val="1"/>
                <c:pt idx="0">
                  <c:v>State num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Data_raw!$D$2:$D$4115</c:f>
              <c:numCache>
                <c:formatCode>_(* #,##0.00_);_(* \(#,##0.00\);_(*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Data_raw!$U$2:$U$4115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2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B-6E4E-B681-D5A1786AE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971040"/>
        <c:axId val="848915920"/>
      </c:scatterChart>
      <c:valAx>
        <c:axId val="88897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15920"/>
        <c:crosses val="autoZero"/>
        <c:crossBetween val="midCat"/>
      </c:valAx>
      <c:valAx>
        <c:axId val="84891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7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Data_raw!$U$1</c:f>
              <c:strCache>
                <c:ptCount val="1"/>
                <c:pt idx="0">
                  <c:v>State num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Data_raw!$D$2:$D$4115</c:f>
              <c:numCache>
                <c:formatCode>_(* #,##0.00_);_(* \(#,##0.00\);_(* "-"??_);_(@_)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Data_raw!$U$2:$U$4115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2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8-054D-A1B4-AF6D0403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33680"/>
        <c:axId val="951864976"/>
      </c:scatterChart>
      <c:valAx>
        <c:axId val="41573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64976"/>
        <c:crosses val="autoZero"/>
        <c:crossBetween val="midCat"/>
      </c:valAx>
      <c:valAx>
        <c:axId val="951864976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33680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152400</xdr:rowOff>
    </xdr:from>
    <xdr:to>
      <xdr:col>18</xdr:col>
      <xdr:colOff>774700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3C0A2-0701-9546-AF82-98495EC58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139700</xdr:rowOff>
    </xdr:from>
    <xdr:to>
      <xdr:col>18</xdr:col>
      <xdr:colOff>787400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AD654-EC9B-7B4F-846B-21E0D7F54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76200</xdr:rowOff>
    </xdr:from>
    <xdr:to>
      <xdr:col>19</xdr:col>
      <xdr:colOff>228600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DFAA7-4997-BE4C-AEEF-01090D1B6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0</xdr:rowOff>
    </xdr:from>
    <xdr:to>
      <xdr:col>18</xdr:col>
      <xdr:colOff>63500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608D2-C461-4441-9838-97DAFF0A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143747</xdr:colOff>
      <xdr:row>0</xdr:row>
      <xdr:rowOff>121696</xdr:rowOff>
    </xdr:from>
    <xdr:to>
      <xdr:col>42</xdr:col>
      <xdr:colOff>693615</xdr:colOff>
      <xdr:row>39</xdr:row>
      <xdr:rowOff>162588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42B5581-5185-C745-9247-D89259E37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444500</xdr:colOff>
      <xdr:row>0</xdr:row>
      <xdr:rowOff>0</xdr:rowOff>
    </xdr:from>
    <xdr:to>
      <xdr:col>18</xdr:col>
      <xdr:colOff>800100</xdr:colOff>
      <xdr:row>36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1A907C-2710-B743-AFAF-C1EDECDFF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Wilson" refreshedDate="43258.917805671299" createdVersion="6" refreshedVersion="6" minRefreshableVersion="3" recordCount="4114" xr:uid="{BB78AD5C-349B-7149-80C5-753F99539405}">
  <cacheSource type="worksheet">
    <worksheetSource ref="A1:R4115" sheet="Data_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Wilson" refreshedDate="43260.416110416663" createdVersion="6" refreshedVersion="6" minRefreshableVersion="3" recordCount="4114" xr:uid="{ABFDCE55-BEB0-B645-8848-6313691CAD71}">
  <cacheSource type="worksheet">
    <worksheetSource ref="A1:T4115" sheet="Data_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2B65A-994D-D049-90AB-FE8F2CA816C4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CB7C1-4307-E44D-9109-39E250116DAA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C1173-3B23-4741-A0DE-6DD38A3B2CDF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1" zoomScaleNormal="91" workbookViewId="0">
      <selection activeCell="M6" sqref="M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13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bestFit="1" customWidth="1"/>
    <col min="16" max="16" width="20.33203125" bestFit="1" customWidth="1"/>
    <col min="17" max="17" width="15.33203125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2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8400</v>
      </c>
    </row>
    <row r="2" spans="1:21" ht="45" x14ac:dyDescent="0.2">
      <c r="A2">
        <v>0</v>
      </c>
      <c r="B2" s="3" t="s">
        <v>2</v>
      </c>
      <c r="C2" s="3" t="s">
        <v>4111</v>
      </c>
      <c r="D2" s="13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(J2/86400)+25569+(-6/24)</f>
        <v>42176.757071759261</v>
      </c>
      <c r="T2" s="9">
        <f>(I2/86400)+25569+(-6/24)</f>
        <v>42207.875</v>
      </c>
      <c r="U2">
        <f>VLOOKUP(F2,Statenum_data!$A$1:$B$4,2,FALSE)</f>
        <v>1</v>
      </c>
    </row>
    <row r="3" spans="1:21" ht="30" x14ac:dyDescent="0.2">
      <c r="A3">
        <v>1</v>
      </c>
      <c r="B3" s="3" t="s">
        <v>3</v>
      </c>
      <c r="C3" s="3" t="s">
        <v>4112</v>
      </c>
      <c r="D3" s="1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>
        <f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9">
        <f>(J3/86400)+25569+(-6/24)</f>
        <v>42766.350497685184</v>
      </c>
      <c r="T3" s="9">
        <f>(I3/86400)+25569+(-6/24)</f>
        <v>42796.350497685184</v>
      </c>
      <c r="U3">
        <f>VLOOKUP(F3,Statenum_data!$A$1:$B$4,2,FALSE)</f>
        <v>1</v>
      </c>
    </row>
    <row r="4" spans="1:21" ht="45" x14ac:dyDescent="0.2">
      <c r="A4">
        <v>2</v>
      </c>
      <c r="B4" s="3" t="s">
        <v>4</v>
      </c>
      <c r="C4" s="3" t="s">
        <v>4113</v>
      </c>
      <c r="D4" s="13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>
        <f>E4/L4</f>
        <v>15</v>
      </c>
      <c r="Q4" t="str">
        <f>LEFT(N4,FIND("/",N4)-1)</f>
        <v>film &amp; video</v>
      </c>
      <c r="R4" t="str">
        <f>RIGHT(N4,LEN(N4)-FIND("/",N4))</f>
        <v>television</v>
      </c>
      <c r="S4" s="9">
        <f>(J4/86400)+25569+(-6/24)</f>
        <v>42405.452349537038</v>
      </c>
      <c r="T4" s="9">
        <f>(I4/86400)+25569+(-6/24)</f>
        <v>42415.452349537038</v>
      </c>
      <c r="U4">
        <f>VLOOKUP(F4,Statenum_data!$A$1:$B$4,2,FALSE)</f>
        <v>1</v>
      </c>
    </row>
    <row r="5" spans="1:21" ht="30" x14ac:dyDescent="0.2">
      <c r="A5">
        <v>3</v>
      </c>
      <c r="B5" s="3" t="s">
        <v>5</v>
      </c>
      <c r="C5" s="3" t="s">
        <v>4114</v>
      </c>
      <c r="D5" s="13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>
        <f>E5/L5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9">
        <f>(J5/86400)+25569+(-6/24)</f>
        <v>41828.265127314815</v>
      </c>
      <c r="T5" s="9">
        <f>(I5/86400)+25569+(-6/24)</f>
        <v>41858.265127314815</v>
      </c>
      <c r="U5">
        <f>VLOOKUP(F5,Statenum_data!$A$1:$B$4,2,FALSE)</f>
        <v>1</v>
      </c>
    </row>
    <row r="6" spans="1:21" ht="60" x14ac:dyDescent="0.2">
      <c r="A6">
        <v>4</v>
      </c>
      <c r="B6" s="3" t="s">
        <v>6</v>
      </c>
      <c r="C6" s="3" t="s">
        <v>4115</v>
      </c>
      <c r="D6" s="13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>
        <f>E6/L6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9">
        <f>(J6/86400)+25569+(-6/24)</f>
        <v>42327.584247685183</v>
      </c>
      <c r="T6" s="9">
        <f>(I6/86400)+25569+(-6/24)</f>
        <v>42357.584247685183</v>
      </c>
      <c r="U6">
        <f>VLOOKUP(F6,Statenum_data!$A$1:$B$4,2,FALSE)</f>
        <v>1</v>
      </c>
    </row>
    <row r="7" spans="1:21" ht="45" x14ac:dyDescent="0.2">
      <c r="A7">
        <v>5</v>
      </c>
      <c r="B7" s="3" t="s">
        <v>7</v>
      </c>
      <c r="C7" s="3" t="s">
        <v>4116</v>
      </c>
      <c r="D7" s="13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>
        <f>E7/L7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9">
        <f>(J7/86400)+25569+(-6/24)</f>
        <v>42563.682951388888</v>
      </c>
      <c r="T7" s="9">
        <f>(I7/86400)+25569+(-6/24)</f>
        <v>42579.982638888891</v>
      </c>
      <c r="U7">
        <f>VLOOKUP(F7,Statenum_data!$A$1:$B$4,2,FALSE)</f>
        <v>1</v>
      </c>
    </row>
    <row r="8" spans="1:21" ht="45" x14ac:dyDescent="0.2">
      <c r="A8">
        <v>6</v>
      </c>
      <c r="B8" s="3" t="s">
        <v>8</v>
      </c>
      <c r="C8" s="3" t="s">
        <v>4117</v>
      </c>
      <c r="D8" s="13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>
        <f>E8/L8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9">
        <f>(J8/86400)+25569+(-6/24)</f>
        <v>41793.822337962964</v>
      </c>
      <c r="T8" s="9">
        <f>(I8/86400)+25569+(-6/24)</f>
        <v>41803.822337962964</v>
      </c>
      <c r="U8">
        <f>VLOOKUP(F8,Statenum_data!$A$1:$B$4,2,FALSE)</f>
        <v>1</v>
      </c>
    </row>
    <row r="9" spans="1:21" ht="45" x14ac:dyDescent="0.2">
      <c r="A9">
        <v>7</v>
      </c>
      <c r="B9" s="3" t="s">
        <v>9</v>
      </c>
      <c r="C9" s="3" t="s">
        <v>4118</v>
      </c>
      <c r="D9" s="13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>
        <f>E9/L9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9">
        <f>(J9/86400)+25569+(-6/24)</f>
        <v>42515.797071759254</v>
      </c>
      <c r="T9" s="9">
        <f>(I9/86400)+25569+(-6/24)</f>
        <v>42555.797071759254</v>
      </c>
      <c r="U9">
        <f>VLOOKUP(F9,Statenum_data!$A$1:$B$4,2,FALSE)</f>
        <v>1</v>
      </c>
    </row>
    <row r="10" spans="1:21" x14ac:dyDescent="0.2">
      <c r="A10">
        <v>8</v>
      </c>
      <c r="B10" s="3" t="s">
        <v>10</v>
      </c>
      <c r="C10" s="3" t="s">
        <v>4119</v>
      </c>
      <c r="D10" s="13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>
        <f>E10/L10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9">
        <f>(J10/86400)+25569+(-6/24)</f>
        <v>42468.69458333333</v>
      </c>
      <c r="T10" s="9">
        <f>(I10/86400)+25569+(-6/24)</f>
        <v>42475.625</v>
      </c>
      <c r="U10">
        <f>VLOOKUP(F10,Statenum_data!$A$1:$B$4,2,FALSE)</f>
        <v>1</v>
      </c>
    </row>
    <row r="11" spans="1:21" ht="45" x14ac:dyDescent="0.2">
      <c r="A11">
        <v>9</v>
      </c>
      <c r="B11" s="3" t="s">
        <v>11</v>
      </c>
      <c r="C11" s="3" t="s">
        <v>4120</v>
      </c>
      <c r="D11" s="13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>
        <f>E11/L11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9">
        <f>(J11/86400)+25569+(-6/24)</f>
        <v>42446.853518518517</v>
      </c>
      <c r="T11" s="9">
        <f>(I11/86400)+25569+(-6/24)</f>
        <v>42476.853518518517</v>
      </c>
      <c r="U11">
        <f>VLOOKUP(F11,Statenum_data!$A$1:$B$4,2,FALSE)</f>
        <v>1</v>
      </c>
    </row>
    <row r="12" spans="1:21" ht="45" x14ac:dyDescent="0.2">
      <c r="A12">
        <v>10</v>
      </c>
      <c r="B12" s="3" t="s">
        <v>12</v>
      </c>
      <c r="C12" s="3" t="s">
        <v>4121</v>
      </c>
      <c r="D12" s="13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>
        <f>E12/L12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9">
        <f>(J12/86400)+25569+(-6/24)</f>
        <v>41779.818043981482</v>
      </c>
      <c r="T12" s="9">
        <f>(I12/86400)+25569+(-6/24)</f>
        <v>41814.818043981482</v>
      </c>
      <c r="U12">
        <f>VLOOKUP(F12,Statenum_data!$A$1:$B$4,2,FALSE)</f>
        <v>1</v>
      </c>
    </row>
    <row r="13" spans="1:21" ht="45" x14ac:dyDescent="0.2">
      <c r="A13">
        <v>11</v>
      </c>
      <c r="B13" s="3" t="s">
        <v>13</v>
      </c>
      <c r="C13" s="3" t="s">
        <v>4122</v>
      </c>
      <c r="D13" s="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>
        <f>E13/L13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9">
        <f>(J13/86400)+25569+(-6/24)</f>
        <v>42572.528495370367</v>
      </c>
      <c r="T13" s="9">
        <f>(I13/86400)+25569+(-6/24)</f>
        <v>42603.875</v>
      </c>
      <c r="U13">
        <f>VLOOKUP(F13,Statenum_data!$A$1:$B$4,2,FALSE)</f>
        <v>1</v>
      </c>
    </row>
    <row r="14" spans="1:21" ht="45" x14ac:dyDescent="0.2">
      <c r="A14">
        <v>12</v>
      </c>
      <c r="B14" s="3" t="s">
        <v>14</v>
      </c>
      <c r="C14" s="3" t="s">
        <v>4123</v>
      </c>
      <c r="D14" s="13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>
        <f>E14/L14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9">
        <f>(J14/86400)+25569+(-6/24)</f>
        <v>41791.463252314818</v>
      </c>
      <c r="T14" s="9">
        <f>(I14/86400)+25569+(-6/24)</f>
        <v>41835.875</v>
      </c>
      <c r="U14">
        <f>VLOOKUP(F14,Statenum_data!$A$1:$B$4,2,FALSE)</f>
        <v>1</v>
      </c>
    </row>
    <row r="15" spans="1:21" ht="30" x14ac:dyDescent="0.2">
      <c r="A15">
        <v>13</v>
      </c>
      <c r="B15" s="3" t="s">
        <v>15</v>
      </c>
      <c r="C15" s="3" t="s">
        <v>4124</v>
      </c>
      <c r="D15" s="13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>
        <f>E15/L15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9">
        <f>(J15/86400)+25569+(-6/24)</f>
        <v>42508.427187499998</v>
      </c>
      <c r="T15" s="9">
        <f>(I15/86400)+25569+(-6/24)</f>
        <v>42544.602083333331</v>
      </c>
      <c r="U15">
        <f>VLOOKUP(F15,Statenum_data!$A$1:$B$4,2,FALSE)</f>
        <v>1</v>
      </c>
    </row>
    <row r="16" spans="1:21" ht="30" x14ac:dyDescent="0.2">
      <c r="A16">
        <v>14</v>
      </c>
      <c r="B16" s="3" t="s">
        <v>16</v>
      </c>
      <c r="C16" s="3" t="s">
        <v>4125</v>
      </c>
      <c r="D16" s="13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>
        <f>E16/L16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9">
        <f>(J16/86400)+25569+(-6/24)</f>
        <v>41807.77648148148</v>
      </c>
      <c r="T16" s="9">
        <f>(I16/86400)+25569+(-6/24)</f>
        <v>41833.332638888889</v>
      </c>
      <c r="U16">
        <f>VLOOKUP(F16,Statenum_data!$A$1:$B$4,2,FALSE)</f>
        <v>1</v>
      </c>
    </row>
    <row r="17" spans="1:21" ht="45" x14ac:dyDescent="0.2">
      <c r="A17">
        <v>15</v>
      </c>
      <c r="B17" s="3" t="s">
        <v>17</v>
      </c>
      <c r="C17" s="3" t="s">
        <v>4126</v>
      </c>
      <c r="D17" s="13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>
        <f>E17/L17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9">
        <f>(J17/86400)+25569+(-6/24)</f>
        <v>42256.141875000001</v>
      </c>
      <c r="T17" s="9">
        <f>(I17/86400)+25569+(-6/24)</f>
        <v>42274.593055555553</v>
      </c>
      <c r="U17">
        <f>VLOOKUP(F17,Statenum_data!$A$1:$B$4,2,FALSE)</f>
        <v>1</v>
      </c>
    </row>
    <row r="18" spans="1:21" ht="45" x14ac:dyDescent="0.2">
      <c r="A18">
        <v>16</v>
      </c>
      <c r="B18" s="3" t="s">
        <v>18</v>
      </c>
      <c r="C18" s="3" t="s">
        <v>4127</v>
      </c>
      <c r="D18" s="13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>
        <f>E18/L18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9">
        <f>(J18/86400)+25569+(-6/24)</f>
        <v>41760.546423611115</v>
      </c>
      <c r="T18" s="9">
        <f>(I18/86400)+25569+(-6/24)</f>
        <v>41805.979166666664</v>
      </c>
      <c r="U18">
        <f>VLOOKUP(F18,Statenum_data!$A$1:$B$4,2,FALSE)</f>
        <v>1</v>
      </c>
    </row>
    <row r="19" spans="1:21" ht="45" x14ac:dyDescent="0.2">
      <c r="A19">
        <v>17</v>
      </c>
      <c r="B19" s="3" t="s">
        <v>19</v>
      </c>
      <c r="C19" s="3" t="s">
        <v>4128</v>
      </c>
      <c r="D19" s="13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>
        <f>E19/L19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9">
        <f>(J19/86400)+25569+(-6/24)</f>
        <v>41917.481736111113</v>
      </c>
      <c r="T19" s="9">
        <f>(I19/86400)+25569+(-6/24)</f>
        <v>41947.523402777777</v>
      </c>
      <c r="U19">
        <f>VLOOKUP(F19,Statenum_data!$A$1:$B$4,2,FALSE)</f>
        <v>1</v>
      </c>
    </row>
    <row r="20" spans="1:21" ht="45" x14ac:dyDescent="0.2">
      <c r="A20">
        <v>18</v>
      </c>
      <c r="B20" s="3" t="s">
        <v>20</v>
      </c>
      <c r="C20" s="3" t="s">
        <v>4129</v>
      </c>
      <c r="D20" s="13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>
        <f>E20/L20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9">
        <f>(J20/86400)+25569+(-6/24)</f>
        <v>41869.292314814811</v>
      </c>
      <c r="T20" s="9">
        <f>(I20/86400)+25569+(-6/24)</f>
        <v>41899.292314814811</v>
      </c>
      <c r="U20">
        <f>VLOOKUP(F20,Statenum_data!$A$1:$B$4,2,FALSE)</f>
        <v>1</v>
      </c>
    </row>
    <row r="21" spans="1:21" ht="45" x14ac:dyDescent="0.2">
      <c r="A21">
        <v>19</v>
      </c>
      <c r="B21" s="3" t="s">
        <v>21</v>
      </c>
      <c r="C21" s="3" t="s">
        <v>4130</v>
      </c>
      <c r="D21" s="13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>
        <f>E21/L21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9">
        <f>(J21/86400)+25569+(-6/24)</f>
        <v>42175.566365740742</v>
      </c>
      <c r="T21" s="9">
        <f>(I21/86400)+25569+(-6/24)</f>
        <v>42205.566365740742</v>
      </c>
      <c r="U21">
        <f>VLOOKUP(F21,Statenum_data!$A$1:$B$4,2,FALSE)</f>
        <v>1</v>
      </c>
    </row>
    <row r="22" spans="1:21" ht="45" x14ac:dyDescent="0.2">
      <c r="A22">
        <v>20</v>
      </c>
      <c r="B22" s="3" t="s">
        <v>22</v>
      </c>
      <c r="C22" s="3" t="s">
        <v>4131</v>
      </c>
      <c r="D22" s="13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>
        <f>E22/L22</f>
        <v>80.16</v>
      </c>
      <c r="Q22" t="str">
        <f>LEFT(N22,FIND("/",N22)-1)</f>
        <v>film &amp; video</v>
      </c>
      <c r="R22" t="str">
        <f>RIGHT(N22,LEN(N22)-FIND("/",N22))</f>
        <v>television</v>
      </c>
      <c r="S22" s="9">
        <f>(J22/86400)+25569+(-6/24)</f>
        <v>42200.508240740739</v>
      </c>
      <c r="T22" s="9">
        <f>(I22/86400)+25569+(-6/24)</f>
        <v>42260.508240740739</v>
      </c>
      <c r="U22">
        <f>VLOOKUP(F22,Statenum_data!$A$1:$B$4,2,FALSE)</f>
        <v>1</v>
      </c>
    </row>
    <row r="23" spans="1:21" ht="45" x14ac:dyDescent="0.2">
      <c r="A23">
        <v>21</v>
      </c>
      <c r="B23" s="3" t="s">
        <v>23</v>
      </c>
      <c r="C23" s="3" t="s">
        <v>4132</v>
      </c>
      <c r="D23" s="1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>
        <f>E23/L23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9">
        <f>(J23/86400)+25569+(-6/24)</f>
        <v>41878.377187500002</v>
      </c>
      <c r="T23" s="9">
        <f>(I23/86400)+25569+(-6/24)</f>
        <v>41908.377187500002</v>
      </c>
      <c r="U23">
        <f>VLOOKUP(F23,Statenum_data!$A$1:$B$4,2,FALSE)</f>
        <v>1</v>
      </c>
    </row>
    <row r="24" spans="1:21" ht="30" x14ac:dyDescent="0.2">
      <c r="A24">
        <v>22</v>
      </c>
      <c r="B24" s="3" t="s">
        <v>24</v>
      </c>
      <c r="C24" s="3" t="s">
        <v>4133</v>
      </c>
      <c r="D24" s="13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>
        <f>E24/L24</f>
        <v>51.25</v>
      </c>
      <c r="Q24" t="str">
        <f>LEFT(N24,FIND("/",N24)-1)</f>
        <v>film &amp; video</v>
      </c>
      <c r="R24" t="str">
        <f>RIGHT(N24,LEN(N24)-FIND("/",N24))</f>
        <v>television</v>
      </c>
      <c r="S24" s="9">
        <f>(J24/86400)+25569+(-6/24)</f>
        <v>41989.66134259259</v>
      </c>
      <c r="T24" s="9">
        <f>(I24/86400)+25569+(-6/24)</f>
        <v>42005.082638888889</v>
      </c>
      <c r="U24">
        <f>VLOOKUP(F24,Statenum_data!$A$1:$B$4,2,FALSE)</f>
        <v>1</v>
      </c>
    </row>
    <row r="25" spans="1:21" ht="45" x14ac:dyDescent="0.2">
      <c r="A25">
        <v>23</v>
      </c>
      <c r="B25" s="3" t="s">
        <v>25</v>
      </c>
      <c r="C25" s="3" t="s">
        <v>4134</v>
      </c>
      <c r="D25" s="13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>
        <f>E25/L25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9">
        <f>(J25/86400)+25569+(-6/24)</f>
        <v>42097.528946759259</v>
      </c>
      <c r="T25" s="9">
        <f>(I25/86400)+25569+(-6/24)</f>
        <v>42124.388888888891</v>
      </c>
      <c r="U25">
        <f>VLOOKUP(F25,Statenum_data!$A$1:$B$4,2,FALSE)</f>
        <v>1</v>
      </c>
    </row>
    <row r="26" spans="1:21" ht="30" x14ac:dyDescent="0.2">
      <c r="A26">
        <v>24</v>
      </c>
      <c r="B26" s="3" t="s">
        <v>26</v>
      </c>
      <c r="C26" s="3" t="s">
        <v>4135</v>
      </c>
      <c r="D26" s="13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>
        <f>E26/L26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9">
        <f>(J26/86400)+25569+(-6/24)</f>
        <v>42229.570173611108</v>
      </c>
      <c r="T26" s="9">
        <f>(I26/86400)+25569+(-6/24)</f>
        <v>42262.568749999999</v>
      </c>
      <c r="U26">
        <f>VLOOKUP(F26,Statenum_data!$A$1:$B$4,2,FALSE)</f>
        <v>1</v>
      </c>
    </row>
    <row r="27" spans="1:21" ht="45" x14ac:dyDescent="0.2">
      <c r="A27">
        <v>25</v>
      </c>
      <c r="B27" s="3" t="s">
        <v>27</v>
      </c>
      <c r="C27" s="3" t="s">
        <v>4136</v>
      </c>
      <c r="D27" s="13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>
        <f>E27/L27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9">
        <f>(J27/86400)+25569+(-6/24)</f>
        <v>42317.775011574078</v>
      </c>
      <c r="T27" s="9">
        <f>(I27/86400)+25569+(-6/24)</f>
        <v>42377.775011574078</v>
      </c>
      <c r="U27">
        <f>VLOOKUP(F27,Statenum_data!$A$1:$B$4,2,FALSE)</f>
        <v>1</v>
      </c>
    </row>
    <row r="28" spans="1:21" ht="45" x14ac:dyDescent="0.2">
      <c r="A28">
        <v>26</v>
      </c>
      <c r="B28" s="3" t="s">
        <v>28</v>
      </c>
      <c r="C28" s="3" t="s">
        <v>4137</v>
      </c>
      <c r="D28" s="13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>
        <f>E28/L28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9">
        <f>(J28/86400)+25569+(-6/24)</f>
        <v>41828.265555555554</v>
      </c>
      <c r="T28" s="9">
        <f>(I28/86400)+25569+(-6/24)</f>
        <v>41868.265555555554</v>
      </c>
      <c r="U28">
        <f>VLOOKUP(F28,Statenum_data!$A$1:$B$4,2,FALSE)</f>
        <v>1</v>
      </c>
    </row>
    <row r="29" spans="1:21" ht="45" x14ac:dyDescent="0.2">
      <c r="A29">
        <v>27</v>
      </c>
      <c r="B29" s="3" t="s">
        <v>29</v>
      </c>
      <c r="C29" s="3" t="s">
        <v>4138</v>
      </c>
      <c r="D29" s="13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>
        <f>E29/L29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9">
        <f>(J29/86400)+25569+(-6/24)</f>
        <v>41928.914733796293</v>
      </c>
      <c r="T29" s="9">
        <f>(I29/86400)+25569+(-6/24)</f>
        <v>41958.956400462965</v>
      </c>
      <c r="U29">
        <f>VLOOKUP(F29,Statenum_data!$A$1:$B$4,2,FALSE)</f>
        <v>1</v>
      </c>
    </row>
    <row r="30" spans="1:21" ht="30" x14ac:dyDescent="0.2">
      <c r="A30">
        <v>28</v>
      </c>
      <c r="B30" s="3" t="s">
        <v>30</v>
      </c>
      <c r="C30" s="3" t="s">
        <v>4139</v>
      </c>
      <c r="D30" s="13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>
        <f>E30/L30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9">
        <f>(J30/86400)+25569+(-6/24)</f>
        <v>42324.71393518518</v>
      </c>
      <c r="T30" s="9">
        <f>(I30/86400)+25569+(-6/24)</f>
        <v>42354.71393518518</v>
      </c>
      <c r="U30">
        <f>VLOOKUP(F30,Statenum_data!$A$1:$B$4,2,FALSE)</f>
        <v>1</v>
      </c>
    </row>
    <row r="31" spans="1:21" ht="45" x14ac:dyDescent="0.2">
      <c r="A31">
        <v>29</v>
      </c>
      <c r="B31" s="3" t="s">
        <v>31</v>
      </c>
      <c r="C31" s="3" t="s">
        <v>4140</v>
      </c>
      <c r="D31" s="13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>
        <f>E31/L31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9">
        <f>(J31/86400)+25569+(-6/24)</f>
        <v>41812.42324074074</v>
      </c>
      <c r="T31" s="9">
        <f>(I31/86400)+25569+(-6/24)</f>
        <v>41842.42324074074</v>
      </c>
      <c r="U31">
        <f>VLOOKUP(F31,Statenum_data!$A$1:$B$4,2,FALSE)</f>
        <v>1</v>
      </c>
    </row>
    <row r="32" spans="1:21" ht="45" x14ac:dyDescent="0.2">
      <c r="A32">
        <v>30</v>
      </c>
      <c r="B32" s="3" t="s">
        <v>32</v>
      </c>
      <c r="C32" s="3" t="s">
        <v>4141</v>
      </c>
      <c r="D32" s="13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>
        <f>E32/L32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9">
        <f>(J32/86400)+25569+(-6/24)</f>
        <v>41842.042997685188</v>
      </c>
      <c r="T32" s="9">
        <f>(I32/86400)+25569+(-6/24)</f>
        <v>41872.042997685188</v>
      </c>
      <c r="U32">
        <f>VLOOKUP(F32,Statenum_data!$A$1:$B$4,2,FALSE)</f>
        <v>1</v>
      </c>
    </row>
    <row r="33" spans="1:21" ht="45" x14ac:dyDescent="0.2">
      <c r="A33">
        <v>31</v>
      </c>
      <c r="B33" s="3" t="s">
        <v>33</v>
      </c>
      <c r="C33" s="3" t="s">
        <v>4142</v>
      </c>
      <c r="D33" s="1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>
        <f>E33/L33</f>
        <v>13</v>
      </c>
      <c r="Q33" t="str">
        <f>LEFT(N33,FIND("/",N33)-1)</f>
        <v>film &amp; video</v>
      </c>
      <c r="R33" t="str">
        <f>RIGHT(N33,LEN(N33)-FIND("/",N33))</f>
        <v>television</v>
      </c>
      <c r="S33" s="9">
        <f>(J33/86400)+25569+(-6/24)</f>
        <v>42376.54206018518</v>
      </c>
      <c r="T33" s="9">
        <f>(I33/86400)+25569+(-6/24)</f>
        <v>42394.54206018518</v>
      </c>
      <c r="U33">
        <f>VLOOKUP(F33,Statenum_data!$A$1:$B$4,2,FALSE)</f>
        <v>1</v>
      </c>
    </row>
    <row r="34" spans="1:21" ht="45" x14ac:dyDescent="0.2">
      <c r="A34">
        <v>32</v>
      </c>
      <c r="B34" s="3" t="s">
        <v>34</v>
      </c>
      <c r="C34" s="3" t="s">
        <v>4143</v>
      </c>
      <c r="D34" s="13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>
        <f>E34/L34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9">
        <f>(J34/86400)+25569+(-6/24)</f>
        <v>42461.377511574072</v>
      </c>
      <c r="T34" s="9">
        <f>(I34/86400)+25569+(-6/24)</f>
        <v>42502.915972222225</v>
      </c>
      <c r="U34">
        <f>VLOOKUP(F34,Statenum_data!$A$1:$B$4,2,FALSE)</f>
        <v>1</v>
      </c>
    </row>
    <row r="35" spans="1:21" ht="45" x14ac:dyDescent="0.2">
      <c r="A35">
        <v>33</v>
      </c>
      <c r="B35" s="3" t="s">
        <v>35</v>
      </c>
      <c r="C35" s="3" t="s">
        <v>4144</v>
      </c>
      <c r="D35" s="13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>
        <f>E35/L35</f>
        <v>83.75</v>
      </c>
      <c r="Q35" t="str">
        <f>LEFT(N35,FIND("/",N35)-1)</f>
        <v>film &amp; video</v>
      </c>
      <c r="R35" t="str">
        <f>RIGHT(N35,LEN(N35)-FIND("/",N35))</f>
        <v>television</v>
      </c>
      <c r="S35" s="9">
        <f>(J35/86400)+25569+(-6/24)</f>
        <v>42286.410891203705</v>
      </c>
      <c r="T35" s="9">
        <f>(I35/86400)+25569+(-6/24)</f>
        <v>42316.452557870369</v>
      </c>
      <c r="U35">
        <f>VLOOKUP(F35,Statenum_data!$A$1:$B$4,2,FALSE)</f>
        <v>1</v>
      </c>
    </row>
    <row r="36" spans="1:21" ht="45" x14ac:dyDescent="0.2">
      <c r="A36">
        <v>34</v>
      </c>
      <c r="B36" s="3" t="s">
        <v>36</v>
      </c>
      <c r="C36" s="3" t="s">
        <v>4145</v>
      </c>
      <c r="D36" s="13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>
        <f>E36/L36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9">
        <f>(J36/86400)+25569+(-6/24)</f>
        <v>41841.071770833332</v>
      </c>
      <c r="T36" s="9">
        <f>(I36/86400)+25569+(-6/24)</f>
        <v>41856.071770833332</v>
      </c>
      <c r="U36">
        <f>VLOOKUP(F36,Statenum_data!$A$1:$B$4,2,FALSE)</f>
        <v>1</v>
      </c>
    </row>
    <row r="37" spans="1:21" ht="30" x14ac:dyDescent="0.2">
      <c r="A37">
        <v>35</v>
      </c>
      <c r="B37" s="3" t="s">
        <v>37</v>
      </c>
      <c r="C37" s="3" t="s">
        <v>4146</v>
      </c>
      <c r="D37" s="13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>
        <f>E37/L37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9">
        <f>(J37/86400)+25569+(-6/24)</f>
        <v>42098.041828703703</v>
      </c>
      <c r="T37" s="9">
        <f>(I37/86400)+25569+(-6/24)</f>
        <v>42121.75</v>
      </c>
      <c r="U37">
        <f>VLOOKUP(F37,Statenum_data!$A$1:$B$4,2,FALSE)</f>
        <v>1</v>
      </c>
    </row>
    <row r="38" spans="1:21" ht="30" x14ac:dyDescent="0.2">
      <c r="A38">
        <v>36</v>
      </c>
      <c r="B38" s="3" t="s">
        <v>38</v>
      </c>
      <c r="C38" s="3" t="s">
        <v>4147</v>
      </c>
      <c r="D38" s="13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>
        <f>E38/L38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9">
        <f>(J38/86400)+25569+(-6/24)</f>
        <v>42068.057002314818</v>
      </c>
      <c r="T38" s="9">
        <f>(I38/86400)+25569+(-6/24)</f>
        <v>42098.015335648146</v>
      </c>
      <c r="U38">
        <f>VLOOKUP(F38,Statenum_data!$A$1:$B$4,2,FALSE)</f>
        <v>1</v>
      </c>
    </row>
    <row r="39" spans="1:21" ht="45" x14ac:dyDescent="0.2">
      <c r="A39">
        <v>37</v>
      </c>
      <c r="B39" s="3" t="s">
        <v>39</v>
      </c>
      <c r="C39" s="3" t="s">
        <v>4148</v>
      </c>
      <c r="D39" s="13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>
        <f>E39/L39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9">
        <f>(J39/86400)+25569+(-6/24)</f>
        <v>42032.443043981482</v>
      </c>
      <c r="T39" s="9">
        <f>(I39/86400)+25569+(-6/24)</f>
        <v>42062.443043981482</v>
      </c>
      <c r="U39">
        <f>VLOOKUP(F39,Statenum_data!$A$1:$B$4,2,FALSE)</f>
        <v>1</v>
      </c>
    </row>
    <row r="40" spans="1:21" ht="45" x14ac:dyDescent="0.2">
      <c r="A40">
        <v>38</v>
      </c>
      <c r="B40" s="3" t="s">
        <v>40</v>
      </c>
      <c r="C40" s="3" t="s">
        <v>4149</v>
      </c>
      <c r="D40" s="13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>
        <f>E40/L40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9">
        <f>(J40/86400)+25569+(-6/24)</f>
        <v>41374.807222222225</v>
      </c>
      <c r="T40" s="9">
        <f>(I40/86400)+25569+(-6/24)</f>
        <v>41404.807222222225</v>
      </c>
      <c r="U40">
        <f>VLOOKUP(F40,Statenum_data!$A$1:$B$4,2,FALSE)</f>
        <v>1</v>
      </c>
    </row>
    <row r="41" spans="1:21" ht="45" x14ac:dyDescent="0.2">
      <c r="A41">
        <v>39</v>
      </c>
      <c r="B41" s="3" t="s">
        <v>41</v>
      </c>
      <c r="C41" s="3" t="s">
        <v>4150</v>
      </c>
      <c r="D41" s="13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>
        <f>E41/L41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9">
        <f>(J41/86400)+25569+(-6/24)</f>
        <v>41753.797083333331</v>
      </c>
      <c r="T41" s="9">
        <f>(I41/86400)+25569+(-6/24)</f>
        <v>41784.707638888889</v>
      </c>
      <c r="U41">
        <f>VLOOKUP(F41,Statenum_data!$A$1:$B$4,2,FALSE)</f>
        <v>1</v>
      </c>
    </row>
    <row r="42" spans="1:21" ht="45" x14ac:dyDescent="0.2">
      <c r="A42">
        <v>40</v>
      </c>
      <c r="B42" s="3" t="s">
        <v>42</v>
      </c>
      <c r="C42" s="3" t="s">
        <v>4151</v>
      </c>
      <c r="D42" s="13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>
        <f>E42/L42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9">
        <f>(J42/86400)+25569+(-6/24)</f>
        <v>41788.96398148148</v>
      </c>
      <c r="T42" s="9">
        <f>(I42/86400)+25569+(-6/24)</f>
        <v>41808.916666666664</v>
      </c>
      <c r="U42">
        <f>VLOOKUP(F42,Statenum_data!$A$1:$B$4,2,FALSE)</f>
        <v>1</v>
      </c>
    </row>
    <row r="43" spans="1:21" ht="45" x14ac:dyDescent="0.2">
      <c r="A43">
        <v>41</v>
      </c>
      <c r="B43" s="3" t="s">
        <v>43</v>
      </c>
      <c r="C43" s="3" t="s">
        <v>4152</v>
      </c>
      <c r="D43" s="1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>
        <f>E43/L43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9">
        <f>(J43/86400)+25569+(-6/24)</f>
        <v>41887.318912037037</v>
      </c>
      <c r="T43" s="9">
        <f>(I43/86400)+25569+(-6/24)</f>
        <v>41917.318912037037</v>
      </c>
      <c r="U43">
        <f>VLOOKUP(F43,Statenum_data!$A$1:$B$4,2,FALSE)</f>
        <v>1</v>
      </c>
    </row>
    <row r="44" spans="1:21" ht="45" x14ac:dyDescent="0.2">
      <c r="A44">
        <v>42</v>
      </c>
      <c r="B44" s="3" t="s">
        <v>44</v>
      </c>
      <c r="C44" s="3" t="s">
        <v>4153</v>
      </c>
      <c r="D44" s="13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>
        <f>E44/L44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9">
        <f>(J44/86400)+25569+(-6/24)</f>
        <v>41971.389189814814</v>
      </c>
      <c r="T44" s="9">
        <f>(I44/86400)+25569+(-6/24)</f>
        <v>42001.389189814814</v>
      </c>
      <c r="U44">
        <f>VLOOKUP(F44,Statenum_data!$A$1:$B$4,2,FALSE)</f>
        <v>1</v>
      </c>
    </row>
    <row r="45" spans="1:21" ht="45" x14ac:dyDescent="0.2">
      <c r="A45">
        <v>43</v>
      </c>
      <c r="B45" s="3" t="s">
        <v>45</v>
      </c>
      <c r="C45" s="3" t="s">
        <v>4154</v>
      </c>
      <c r="D45" s="13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>
        <f>E45/L45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9">
        <f>(J45/86400)+25569+(-6/24)</f>
        <v>41802.540347222224</v>
      </c>
      <c r="T45" s="9">
        <f>(I45/86400)+25569+(-6/24)</f>
        <v>41832.75</v>
      </c>
      <c r="U45">
        <f>VLOOKUP(F45,Statenum_data!$A$1:$B$4,2,FALSE)</f>
        <v>1</v>
      </c>
    </row>
    <row r="46" spans="1:21" ht="45" x14ac:dyDescent="0.2">
      <c r="A46">
        <v>44</v>
      </c>
      <c r="B46" s="3" t="s">
        <v>46</v>
      </c>
      <c r="C46" s="3" t="s">
        <v>4155</v>
      </c>
      <c r="D46" s="13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>
        <f>E46/L46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9">
        <f>(J46/86400)+25569+(-6/24)</f>
        <v>41873.848807870367</v>
      </c>
      <c r="T46" s="9">
        <f>(I46/86400)+25569+(-6/24)</f>
        <v>41918.848807870367</v>
      </c>
      <c r="U46">
        <f>VLOOKUP(F46,Statenum_data!$A$1:$B$4,2,FALSE)</f>
        <v>1</v>
      </c>
    </row>
    <row r="47" spans="1:21" ht="45" x14ac:dyDescent="0.2">
      <c r="A47">
        <v>45</v>
      </c>
      <c r="B47" s="3" t="s">
        <v>47</v>
      </c>
      <c r="C47" s="3" t="s">
        <v>4156</v>
      </c>
      <c r="D47" s="13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>
        <f>E47/L47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9">
        <f>(J47/86400)+25569+(-6/24)</f>
        <v>42457.373923611114</v>
      </c>
      <c r="T47" s="9">
        <f>(I47/86400)+25569+(-6/24)</f>
        <v>42487.373923611114</v>
      </c>
      <c r="U47">
        <f>VLOOKUP(F47,Statenum_data!$A$1:$B$4,2,FALSE)</f>
        <v>1</v>
      </c>
    </row>
    <row r="48" spans="1:21" ht="45" x14ac:dyDescent="0.2">
      <c r="A48">
        <v>46</v>
      </c>
      <c r="B48" s="3" t="s">
        <v>48</v>
      </c>
      <c r="C48" s="3" t="s">
        <v>4157</v>
      </c>
      <c r="D48" s="13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>
        <f>E48/L48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9">
        <f>(J48/86400)+25569+(-6/24)</f>
        <v>42323.71497685185</v>
      </c>
      <c r="T48" s="9">
        <f>(I48/86400)+25569+(-6/24)</f>
        <v>42353.71497685185</v>
      </c>
      <c r="U48">
        <f>VLOOKUP(F48,Statenum_data!$A$1:$B$4,2,FALSE)</f>
        <v>1</v>
      </c>
    </row>
    <row r="49" spans="1:21" ht="45" x14ac:dyDescent="0.2">
      <c r="A49">
        <v>47</v>
      </c>
      <c r="B49" s="3" t="s">
        <v>49</v>
      </c>
      <c r="C49" s="3" t="s">
        <v>4158</v>
      </c>
      <c r="D49" s="13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>
        <f>E49/L49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9">
        <f>(J49/86400)+25569+(-6/24)</f>
        <v>41932.569525462961</v>
      </c>
      <c r="T49" s="9">
        <f>(I49/86400)+25569+(-6/24)</f>
        <v>41992.611192129625</v>
      </c>
      <c r="U49">
        <f>VLOOKUP(F49,Statenum_data!$A$1:$B$4,2,FALSE)</f>
        <v>1</v>
      </c>
    </row>
    <row r="50" spans="1:21" ht="45" x14ac:dyDescent="0.2">
      <c r="A50">
        <v>48</v>
      </c>
      <c r="B50" s="3" t="s">
        <v>50</v>
      </c>
      <c r="C50" s="3" t="s">
        <v>4159</v>
      </c>
      <c r="D50" s="13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>
        <f>E50/L50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9">
        <f>(J50/86400)+25569+(-6/24)</f>
        <v>42033.266898148147</v>
      </c>
      <c r="T50" s="9">
        <f>(I50/86400)+25569+(-6/24)</f>
        <v>42064.25</v>
      </c>
      <c r="U50">
        <f>VLOOKUP(F50,Statenum_data!$A$1:$B$4,2,FALSE)</f>
        <v>1</v>
      </c>
    </row>
    <row r="51" spans="1:21" x14ac:dyDescent="0.2">
      <c r="A51">
        <v>49</v>
      </c>
      <c r="B51" s="3" t="s">
        <v>51</v>
      </c>
      <c r="C51" s="3" t="s">
        <v>4160</v>
      </c>
      <c r="D51" s="13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>
        <f>E51/L51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9">
        <f>(J51/86400)+25569+(-6/24)</f>
        <v>42270.926446759258</v>
      </c>
      <c r="T51" s="9">
        <f>(I51/86400)+25569+(-6/24)</f>
        <v>42300.926446759258</v>
      </c>
      <c r="U51">
        <f>VLOOKUP(F51,Statenum_data!$A$1:$B$4,2,FALSE)</f>
        <v>1</v>
      </c>
    </row>
    <row r="52" spans="1:21" ht="45" x14ac:dyDescent="0.2">
      <c r="A52">
        <v>50</v>
      </c>
      <c r="B52" s="3" t="s">
        <v>52</v>
      </c>
      <c r="C52" s="3" t="s">
        <v>4161</v>
      </c>
      <c r="D52" s="13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>
        <f>E52/L52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9">
        <f>(J52/86400)+25569+(-6/24)</f>
        <v>41995.502986111111</v>
      </c>
      <c r="T52" s="9">
        <f>(I52/86400)+25569+(-6/24)</f>
        <v>42034.458333333328</v>
      </c>
      <c r="U52">
        <f>VLOOKUP(F52,Statenum_data!$A$1:$B$4,2,FALSE)</f>
        <v>1</v>
      </c>
    </row>
    <row r="53" spans="1:21" ht="45" x14ac:dyDescent="0.2">
      <c r="A53">
        <v>51</v>
      </c>
      <c r="B53" s="3" t="s">
        <v>53</v>
      </c>
      <c r="C53" s="3" t="s">
        <v>4162</v>
      </c>
      <c r="D53" s="1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>
        <f>E53/L53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9">
        <f>(J53/86400)+25569+(-6/24)</f>
        <v>42196.678668981476</v>
      </c>
      <c r="T53" s="9">
        <f>(I53/86400)+25569+(-6/24)</f>
        <v>42226.678668981476</v>
      </c>
      <c r="U53">
        <f>VLOOKUP(F53,Statenum_data!$A$1:$B$4,2,FALSE)</f>
        <v>1</v>
      </c>
    </row>
    <row r="54" spans="1:21" ht="45" x14ac:dyDescent="0.2">
      <c r="A54">
        <v>52</v>
      </c>
      <c r="B54" s="3" t="s">
        <v>54</v>
      </c>
      <c r="C54" s="3" t="s">
        <v>4163</v>
      </c>
      <c r="D54" s="13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>
        <f>E54/L54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9">
        <f>(J54/86400)+25569+(-6/24)</f>
        <v>41807.451921296299</v>
      </c>
      <c r="T54" s="9">
        <f>(I54/86400)+25569+(-6/24)</f>
        <v>41837.451921296299</v>
      </c>
      <c r="U54">
        <f>VLOOKUP(F54,Statenum_data!$A$1:$B$4,2,FALSE)</f>
        <v>1</v>
      </c>
    </row>
    <row r="55" spans="1:21" ht="30" x14ac:dyDescent="0.2">
      <c r="A55">
        <v>53</v>
      </c>
      <c r="B55" s="3" t="s">
        <v>55</v>
      </c>
      <c r="C55" s="3" t="s">
        <v>4164</v>
      </c>
      <c r="D55" s="13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>
        <f>E55/L55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9">
        <f>(J55/86400)+25569+(-6/24)</f>
        <v>41719.299131944441</v>
      </c>
      <c r="T55" s="9">
        <f>(I55/86400)+25569+(-6/24)</f>
        <v>41733.666666666664</v>
      </c>
      <c r="U55">
        <f>VLOOKUP(F55,Statenum_data!$A$1:$B$4,2,FALSE)</f>
        <v>1</v>
      </c>
    </row>
    <row r="56" spans="1:21" ht="45" x14ac:dyDescent="0.2">
      <c r="A56">
        <v>54</v>
      </c>
      <c r="B56" s="3" t="s">
        <v>56</v>
      </c>
      <c r="C56" s="3" t="s">
        <v>4165</v>
      </c>
      <c r="D56" s="13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>
        <f>E56/L56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9">
        <f>(J56/86400)+25569+(-6/24)</f>
        <v>42333.463206018518</v>
      </c>
      <c r="T56" s="9">
        <f>(I56/86400)+25569+(-6/24)</f>
        <v>42363.463206018518</v>
      </c>
      <c r="U56">
        <f>VLOOKUP(F56,Statenum_data!$A$1:$B$4,2,FALSE)</f>
        <v>1</v>
      </c>
    </row>
    <row r="57" spans="1:21" ht="45" x14ac:dyDescent="0.2">
      <c r="A57">
        <v>55</v>
      </c>
      <c r="B57" s="3" t="s">
        <v>57</v>
      </c>
      <c r="C57" s="3" t="s">
        <v>4166</v>
      </c>
      <c r="D57" s="13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>
        <f>E57/L57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9">
        <f>(J57/86400)+25569+(-6/24)</f>
        <v>42496.718935185185</v>
      </c>
      <c r="T57" s="9">
        <f>(I57/86400)+25569+(-6/24)</f>
        <v>42517.718935185185</v>
      </c>
      <c r="U57">
        <f>VLOOKUP(F57,Statenum_data!$A$1:$B$4,2,FALSE)</f>
        <v>1</v>
      </c>
    </row>
    <row r="58" spans="1:21" ht="30" x14ac:dyDescent="0.2">
      <c r="A58">
        <v>56</v>
      </c>
      <c r="B58" s="3" t="s">
        <v>58</v>
      </c>
      <c r="C58" s="3" t="s">
        <v>4167</v>
      </c>
      <c r="D58" s="13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>
        <f>E58/L58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9">
        <f>(J58/86400)+25569+(-6/24)</f>
        <v>42149.298888888894</v>
      </c>
      <c r="T58" s="9">
        <f>(I58/86400)+25569+(-6/24)</f>
        <v>42163.416666666672</v>
      </c>
      <c r="U58">
        <f>VLOOKUP(F58,Statenum_data!$A$1:$B$4,2,FALSE)</f>
        <v>1</v>
      </c>
    </row>
    <row r="59" spans="1:21" ht="45" x14ac:dyDescent="0.2">
      <c r="A59">
        <v>57</v>
      </c>
      <c r="B59" s="3" t="s">
        <v>59</v>
      </c>
      <c r="C59" s="3" t="s">
        <v>4168</v>
      </c>
      <c r="D59" s="13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>
        <f>E59/L59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9">
        <f>(J59/86400)+25569+(-6/24)</f>
        <v>42089.58289351852</v>
      </c>
      <c r="T59" s="9">
        <f>(I59/86400)+25569+(-6/24)</f>
        <v>42119.58289351852</v>
      </c>
      <c r="U59">
        <f>VLOOKUP(F59,Statenum_data!$A$1:$B$4,2,FALSE)</f>
        <v>1</v>
      </c>
    </row>
    <row r="60" spans="1:21" ht="30" x14ac:dyDescent="0.2">
      <c r="A60">
        <v>58</v>
      </c>
      <c r="B60" s="3" t="s">
        <v>60</v>
      </c>
      <c r="C60" s="3" t="s">
        <v>4169</v>
      </c>
      <c r="D60" s="13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>
        <f>E60/L60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9">
        <f>(J60/86400)+25569+(-6/24)</f>
        <v>41932.495046296295</v>
      </c>
      <c r="T60" s="9">
        <f>(I60/86400)+25569+(-6/24)</f>
        <v>41962.536712962959</v>
      </c>
      <c r="U60">
        <f>VLOOKUP(F60,Statenum_data!$A$1:$B$4,2,FALSE)</f>
        <v>1</v>
      </c>
    </row>
    <row r="61" spans="1:21" ht="45" x14ac:dyDescent="0.2">
      <c r="A61">
        <v>59</v>
      </c>
      <c r="B61" s="3" t="s">
        <v>61</v>
      </c>
      <c r="C61" s="3" t="s">
        <v>4170</v>
      </c>
      <c r="D61" s="13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>
        <f>E61/L61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9">
        <f>(J61/86400)+25569+(-6/24)</f>
        <v>42229.985833333332</v>
      </c>
      <c r="T61" s="9">
        <f>(I61/86400)+25569+(-6/24)</f>
        <v>42261.625</v>
      </c>
      <c r="U61">
        <f>VLOOKUP(F61,Statenum_data!$A$1:$B$4,2,FALSE)</f>
        <v>1</v>
      </c>
    </row>
    <row r="62" spans="1:21" ht="45" x14ac:dyDescent="0.2">
      <c r="A62">
        <v>60</v>
      </c>
      <c r="B62" s="3" t="s">
        <v>62</v>
      </c>
      <c r="C62" s="3" t="s">
        <v>4171</v>
      </c>
      <c r="D62" s="13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>
        <f>E62/L62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9">
        <f>(J62/86400)+25569+(-6/24)</f>
        <v>41701.651817129634</v>
      </c>
      <c r="T62" s="9">
        <f>(I62/86400)+25569+(-6/24)</f>
        <v>41720.75</v>
      </c>
      <c r="U62">
        <f>VLOOKUP(F62,Statenum_data!$A$1:$B$4,2,FALSE)</f>
        <v>1</v>
      </c>
    </row>
    <row r="63" spans="1:21" ht="45" x14ac:dyDescent="0.2">
      <c r="A63">
        <v>61</v>
      </c>
      <c r="B63" s="3" t="s">
        <v>63</v>
      </c>
      <c r="C63" s="3" t="s">
        <v>4172</v>
      </c>
      <c r="D63" s="1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>
        <f>E63/L63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9">
        <f>(J63/86400)+25569+(-6/24)</f>
        <v>41409.564317129625</v>
      </c>
      <c r="T63" s="9">
        <f>(I63/86400)+25569+(-6/24)</f>
        <v>41431.564317129625</v>
      </c>
      <c r="U63">
        <f>VLOOKUP(F63,Statenum_data!$A$1:$B$4,2,FALSE)</f>
        <v>1</v>
      </c>
    </row>
    <row r="64" spans="1:21" ht="45" x14ac:dyDescent="0.2">
      <c r="A64">
        <v>62</v>
      </c>
      <c r="B64" s="3" t="s">
        <v>64</v>
      </c>
      <c r="C64" s="3" t="s">
        <v>4173</v>
      </c>
      <c r="D64" s="13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>
        <f>E64/L64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9">
        <f>(J64/86400)+25569+(-6/24)</f>
        <v>41311.549513888887</v>
      </c>
      <c r="T64" s="9">
        <f>(I64/86400)+25569+(-6/24)</f>
        <v>41336.549513888887</v>
      </c>
      <c r="U64">
        <f>VLOOKUP(F64,Statenum_data!$A$1:$B$4,2,FALSE)</f>
        <v>1</v>
      </c>
    </row>
    <row r="65" spans="1:21" ht="45" x14ac:dyDescent="0.2">
      <c r="A65">
        <v>63</v>
      </c>
      <c r="B65" s="3" t="s">
        <v>65</v>
      </c>
      <c r="C65" s="3" t="s">
        <v>4174</v>
      </c>
      <c r="D65" s="13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>
        <f>E65/L65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9">
        <f>(J65/86400)+25569+(-6/24)</f>
        <v>41612.662187499998</v>
      </c>
      <c r="T65" s="9">
        <f>(I65/86400)+25569+(-6/24)</f>
        <v>41635.957638888889</v>
      </c>
      <c r="U65">
        <f>VLOOKUP(F65,Statenum_data!$A$1:$B$4,2,FALSE)</f>
        <v>1</v>
      </c>
    </row>
    <row r="66" spans="1:21" ht="45" x14ac:dyDescent="0.2">
      <c r="A66">
        <v>64</v>
      </c>
      <c r="B66" s="3" t="s">
        <v>66</v>
      </c>
      <c r="C66" s="3" t="s">
        <v>4175</v>
      </c>
      <c r="D66" s="13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>
        <f>E66/L66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9">
        <f>(J66/86400)+25569+(-6/24)</f>
        <v>41432.76829861111</v>
      </c>
      <c r="T66" s="9">
        <f>(I66/86400)+25569+(-6/24)</f>
        <v>41462.76829861111</v>
      </c>
      <c r="U66">
        <f>VLOOKUP(F66,Statenum_data!$A$1:$B$4,2,FALSE)</f>
        <v>1</v>
      </c>
    </row>
    <row r="67" spans="1:21" ht="30" x14ac:dyDescent="0.2">
      <c r="A67">
        <v>65</v>
      </c>
      <c r="B67" s="3" t="s">
        <v>67</v>
      </c>
      <c r="C67" s="3" t="s">
        <v>4176</v>
      </c>
      <c r="D67" s="13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>
        <f>E67/L67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9">
        <f>(J67/86400)+25569+(-6/24)</f>
        <v>41835.571226851855</v>
      </c>
      <c r="T67" s="9">
        <f>(I67/86400)+25569+(-6/24)</f>
        <v>41861.999305555553</v>
      </c>
      <c r="U67">
        <f>VLOOKUP(F67,Statenum_data!$A$1:$B$4,2,FALSE)</f>
        <v>1</v>
      </c>
    </row>
    <row r="68" spans="1:21" ht="30" x14ac:dyDescent="0.2">
      <c r="A68">
        <v>66</v>
      </c>
      <c r="B68" s="3" t="s">
        <v>68</v>
      </c>
      <c r="C68" s="3" t="s">
        <v>4177</v>
      </c>
      <c r="D68" s="13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>
        <f>E68/L68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9">
        <f>(J68/86400)+25569+(-6/24)</f>
        <v>42539.599768518514</v>
      </c>
      <c r="T68" s="9">
        <f>(I68/86400)+25569+(-6/24)</f>
        <v>42569.599768518514</v>
      </c>
      <c r="U68">
        <f>VLOOKUP(F68,Statenum_data!$A$1:$B$4,2,FALSE)</f>
        <v>1</v>
      </c>
    </row>
    <row r="69" spans="1:21" ht="45" x14ac:dyDescent="0.2">
      <c r="A69">
        <v>67</v>
      </c>
      <c r="B69" s="3" t="s">
        <v>69</v>
      </c>
      <c r="C69" s="3" t="s">
        <v>4178</v>
      </c>
      <c r="D69" s="13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>
        <f>E69/L69</f>
        <v>116.25</v>
      </c>
      <c r="Q69" t="str">
        <f>LEFT(N69,FIND("/",N69)-1)</f>
        <v>film &amp; video</v>
      </c>
      <c r="R69" t="str">
        <f>RIGHT(N69,LEN(N69)-FIND("/",N69))</f>
        <v>shorts</v>
      </c>
      <c r="S69" s="9">
        <f>(J69/86400)+25569+(-6/24)</f>
        <v>41075.333379629628</v>
      </c>
      <c r="T69" s="9">
        <f>(I69/86400)+25569+(-6/24)</f>
        <v>41105.333379629628</v>
      </c>
      <c r="U69">
        <f>VLOOKUP(F69,Statenum_data!$A$1:$B$4,2,FALSE)</f>
        <v>1</v>
      </c>
    </row>
    <row r="70" spans="1:21" ht="60" x14ac:dyDescent="0.2">
      <c r="A70">
        <v>68</v>
      </c>
      <c r="B70" s="3" t="s">
        <v>70</v>
      </c>
      <c r="C70" s="3" t="s">
        <v>4179</v>
      </c>
      <c r="D70" s="13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>
        <f>E70/L70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9">
        <f>(J70/86400)+25569+(-6/24)</f>
        <v>41663.319340277776</v>
      </c>
      <c r="T70" s="9">
        <f>(I70/86400)+25569+(-6/24)</f>
        <v>41693.319340277776</v>
      </c>
      <c r="U70">
        <f>VLOOKUP(F70,Statenum_data!$A$1:$B$4,2,FALSE)</f>
        <v>1</v>
      </c>
    </row>
    <row r="71" spans="1:21" ht="45" x14ac:dyDescent="0.2">
      <c r="A71">
        <v>69</v>
      </c>
      <c r="B71" s="3" t="s">
        <v>71</v>
      </c>
      <c r="C71" s="3" t="s">
        <v>4180</v>
      </c>
      <c r="D71" s="13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>
        <f>E71/L71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9">
        <f>(J71/86400)+25569+(-6/24)</f>
        <v>40785.937789351854</v>
      </c>
      <c r="T71" s="9">
        <f>(I71/86400)+25569+(-6/24)</f>
        <v>40818.040972222225</v>
      </c>
      <c r="U71">
        <f>VLOOKUP(F71,Statenum_data!$A$1:$B$4,2,FALSE)</f>
        <v>1</v>
      </c>
    </row>
    <row r="72" spans="1:21" ht="45" x14ac:dyDescent="0.2">
      <c r="A72">
        <v>70</v>
      </c>
      <c r="B72" s="3" t="s">
        <v>72</v>
      </c>
      <c r="C72" s="3" t="s">
        <v>4181</v>
      </c>
      <c r="D72" s="13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>
        <f>E72/L72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9">
        <f>(J72/86400)+25569+(-6/24)</f>
        <v>40730.646354166667</v>
      </c>
      <c r="T72" s="9">
        <f>(I72/86400)+25569+(-6/24)</f>
        <v>40790.646354166667</v>
      </c>
      <c r="U72">
        <f>VLOOKUP(F72,Statenum_data!$A$1:$B$4,2,FALSE)</f>
        <v>1</v>
      </c>
    </row>
    <row r="73" spans="1:21" ht="45" x14ac:dyDescent="0.2">
      <c r="A73">
        <v>71</v>
      </c>
      <c r="B73" s="3" t="s">
        <v>73</v>
      </c>
      <c r="C73" s="3" t="s">
        <v>4182</v>
      </c>
      <c r="D73" s="1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>
        <f>E73/L73</f>
        <v>69.71875</v>
      </c>
      <c r="Q73" t="str">
        <f>LEFT(N73,FIND("/",N73)-1)</f>
        <v>film &amp; video</v>
      </c>
      <c r="R73" t="str">
        <f>RIGHT(N73,LEN(N73)-FIND("/",N73))</f>
        <v>shorts</v>
      </c>
      <c r="S73" s="9">
        <f>(J73/86400)+25569+(-6/24)</f>
        <v>40997.021493055552</v>
      </c>
      <c r="T73" s="9">
        <f>(I73/86400)+25569+(-6/24)</f>
        <v>41057.021493055552</v>
      </c>
      <c r="U73">
        <f>VLOOKUP(F73,Statenum_data!$A$1:$B$4,2,FALSE)</f>
        <v>1</v>
      </c>
    </row>
    <row r="74" spans="1:21" ht="45" x14ac:dyDescent="0.2">
      <c r="A74">
        <v>72</v>
      </c>
      <c r="B74" s="3" t="s">
        <v>74</v>
      </c>
      <c r="C74" s="3" t="s">
        <v>4183</v>
      </c>
      <c r="D74" s="13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>
        <f>E74/L74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9">
        <f>(J74/86400)+25569+(-6/24)</f>
        <v>41207.760196759264</v>
      </c>
      <c r="T74" s="9">
        <f>(I74/86400)+25569+(-6/24)</f>
        <v>41227.75</v>
      </c>
      <c r="U74">
        <f>VLOOKUP(F74,Statenum_data!$A$1:$B$4,2,FALSE)</f>
        <v>1</v>
      </c>
    </row>
    <row r="75" spans="1:21" ht="45" x14ac:dyDescent="0.2">
      <c r="A75">
        <v>73</v>
      </c>
      <c r="B75" s="3" t="s">
        <v>75</v>
      </c>
      <c r="C75" s="3" t="s">
        <v>4184</v>
      </c>
      <c r="D75" s="13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>
        <f>E75/L75</f>
        <v>50</v>
      </c>
      <c r="Q75" t="str">
        <f>LEFT(N75,FIND("/",N75)-1)</f>
        <v>film &amp; video</v>
      </c>
      <c r="R75" t="str">
        <f>RIGHT(N75,LEN(N75)-FIND("/",N75))</f>
        <v>shorts</v>
      </c>
      <c r="S75" s="9">
        <f>(J75/86400)+25569+(-6/24)</f>
        <v>40587.50675925926</v>
      </c>
      <c r="T75" s="9">
        <f>(I75/86400)+25569+(-6/24)</f>
        <v>40665.915972222225</v>
      </c>
      <c r="U75">
        <f>VLOOKUP(F75,Statenum_data!$A$1:$B$4,2,FALSE)</f>
        <v>1</v>
      </c>
    </row>
    <row r="76" spans="1:21" ht="45" x14ac:dyDescent="0.2">
      <c r="A76">
        <v>74</v>
      </c>
      <c r="B76" s="3" t="s">
        <v>76</v>
      </c>
      <c r="C76" s="3" t="s">
        <v>4185</v>
      </c>
      <c r="D76" s="13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>
        <f>E76/L76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9">
        <f>(J76/86400)+25569+(-6/24)</f>
        <v>42360.237210648149</v>
      </c>
      <c r="T76" s="9">
        <f>(I76/86400)+25569+(-6/24)</f>
        <v>42390.237210648149</v>
      </c>
      <c r="U76">
        <f>VLOOKUP(F76,Statenum_data!$A$1:$B$4,2,FALSE)</f>
        <v>1</v>
      </c>
    </row>
    <row r="77" spans="1:21" ht="45" x14ac:dyDescent="0.2">
      <c r="A77">
        <v>75</v>
      </c>
      <c r="B77" s="3" t="s">
        <v>77</v>
      </c>
      <c r="C77" s="3" t="s">
        <v>4186</v>
      </c>
      <c r="D77" s="13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>
        <f>E77/L77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9">
        <f>(J77/86400)+25569+(-6/24)</f>
        <v>41356.959166666667</v>
      </c>
      <c r="T77" s="9">
        <f>(I77/86400)+25569+(-6/24)</f>
        <v>41386.959166666667</v>
      </c>
      <c r="U77">
        <f>VLOOKUP(F77,Statenum_data!$A$1:$B$4,2,FALSE)</f>
        <v>1</v>
      </c>
    </row>
    <row r="78" spans="1:21" ht="45" x14ac:dyDescent="0.2">
      <c r="A78">
        <v>76</v>
      </c>
      <c r="B78" s="3" t="s">
        <v>78</v>
      </c>
      <c r="C78" s="3" t="s">
        <v>4187</v>
      </c>
      <c r="D78" s="13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>
        <f>E78/L78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9">
        <f>(J78/86400)+25569+(-6/24)</f>
        <v>40844.441643518519</v>
      </c>
      <c r="T78" s="9">
        <f>(I78/86400)+25569+(-6/24)</f>
        <v>40904.483310185184</v>
      </c>
      <c r="U78">
        <f>VLOOKUP(F78,Statenum_data!$A$1:$B$4,2,FALSE)</f>
        <v>1</v>
      </c>
    </row>
    <row r="79" spans="1:21" ht="45" x14ac:dyDescent="0.2">
      <c r="A79">
        <v>77</v>
      </c>
      <c r="B79" s="3" t="s">
        <v>79</v>
      </c>
      <c r="C79" s="3" t="s">
        <v>4188</v>
      </c>
      <c r="D79" s="13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>
        <f>E79/L79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9">
        <f>(J79/86400)+25569+(-6/24)</f>
        <v>40996.894872685181</v>
      </c>
      <c r="T79" s="9">
        <f>(I79/86400)+25569+(-6/24)</f>
        <v>41049.874305555553</v>
      </c>
      <c r="U79">
        <f>VLOOKUP(F79,Statenum_data!$A$1:$B$4,2,FALSE)</f>
        <v>1</v>
      </c>
    </row>
    <row r="80" spans="1:21" ht="90" x14ac:dyDescent="0.2">
      <c r="A80">
        <v>78</v>
      </c>
      <c r="B80" s="3" t="s">
        <v>80</v>
      </c>
      <c r="C80" s="3" t="s">
        <v>4189</v>
      </c>
      <c r="D80" s="13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>
        <f>E80/L80</f>
        <v>38.6</v>
      </c>
      <c r="Q80" t="str">
        <f>LEFT(N80,FIND("/",N80)-1)</f>
        <v>film &amp; video</v>
      </c>
      <c r="R80" t="str">
        <f>RIGHT(N80,LEN(N80)-FIND("/",N80))</f>
        <v>shorts</v>
      </c>
      <c r="S80" s="9">
        <f>(J80/86400)+25569+(-6/24)</f>
        <v>42604.480567129634</v>
      </c>
      <c r="T80" s="9">
        <f>(I80/86400)+25569+(-6/24)</f>
        <v>42614.480567129634</v>
      </c>
      <c r="U80">
        <f>VLOOKUP(F80,Statenum_data!$A$1:$B$4,2,FALSE)</f>
        <v>1</v>
      </c>
    </row>
    <row r="81" spans="1:21" ht="45" x14ac:dyDescent="0.2">
      <c r="A81">
        <v>79</v>
      </c>
      <c r="B81" s="3" t="s">
        <v>81</v>
      </c>
      <c r="C81" s="3" t="s">
        <v>4190</v>
      </c>
      <c r="D81" s="13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>
        <f>E81/L81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9">
        <f>(J81/86400)+25569+(-6/24)</f>
        <v>41724.526539351849</v>
      </c>
      <c r="T81" s="9">
        <f>(I81/86400)+25569+(-6/24)</f>
        <v>41754.526539351849</v>
      </c>
      <c r="U81">
        <f>VLOOKUP(F81,Statenum_data!$A$1:$B$4,2,FALSE)</f>
        <v>1</v>
      </c>
    </row>
    <row r="82" spans="1:21" ht="45" x14ac:dyDescent="0.2">
      <c r="A82">
        <v>80</v>
      </c>
      <c r="B82" s="3" t="s">
        <v>82</v>
      </c>
      <c r="C82" s="3" t="s">
        <v>4191</v>
      </c>
      <c r="D82" s="13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>
        <f>E82/L82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9">
        <f>(J82/86400)+25569+(-6/24)</f>
        <v>41582.833981481483</v>
      </c>
      <c r="T82" s="9">
        <f>(I82/86400)+25569+(-6/24)</f>
        <v>41617.833981481483</v>
      </c>
      <c r="U82">
        <f>VLOOKUP(F82,Statenum_data!$A$1:$B$4,2,FALSE)</f>
        <v>1</v>
      </c>
    </row>
    <row r="83" spans="1:21" ht="45" x14ac:dyDescent="0.2">
      <c r="A83">
        <v>81</v>
      </c>
      <c r="B83" s="3" t="s">
        <v>83</v>
      </c>
      <c r="C83" s="3" t="s">
        <v>4192</v>
      </c>
      <c r="D83" s="1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>
        <f>E83/L83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9">
        <f>(J83/86400)+25569+(-6/24)</f>
        <v>41099.908877314811</v>
      </c>
      <c r="T83" s="9">
        <f>(I83/86400)+25569+(-6/24)</f>
        <v>41103.876388888893</v>
      </c>
      <c r="U83">
        <f>VLOOKUP(F83,Statenum_data!$A$1:$B$4,2,FALSE)</f>
        <v>1</v>
      </c>
    </row>
    <row r="84" spans="1:21" ht="45" x14ac:dyDescent="0.2">
      <c r="A84">
        <v>82</v>
      </c>
      <c r="B84" s="3" t="s">
        <v>84</v>
      </c>
      <c r="C84" s="3" t="s">
        <v>4193</v>
      </c>
      <c r="D84" s="13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>
        <f>E84/L84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9">
        <f>(J84/86400)+25569+(-6/24)</f>
        <v>40795.570150462961</v>
      </c>
      <c r="T84" s="9">
        <f>(I84/86400)+25569+(-6/24)</f>
        <v>40825.570150462961</v>
      </c>
      <c r="U84">
        <f>VLOOKUP(F84,Statenum_data!$A$1:$B$4,2,FALSE)</f>
        <v>1</v>
      </c>
    </row>
    <row r="85" spans="1:21" ht="45" x14ac:dyDescent="0.2">
      <c r="A85">
        <v>83</v>
      </c>
      <c r="B85" s="3" t="s">
        <v>85</v>
      </c>
      <c r="C85" s="3" t="s">
        <v>4194</v>
      </c>
      <c r="D85" s="13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>
        <f>E85/L85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9">
        <f>(J85/86400)+25569+(-6/24)</f>
        <v>42042.365613425922</v>
      </c>
      <c r="T85" s="9">
        <f>(I85/86400)+25569+(-6/24)</f>
        <v>42057.229166666672</v>
      </c>
      <c r="U85">
        <f>VLOOKUP(F85,Statenum_data!$A$1:$B$4,2,FALSE)</f>
        <v>1</v>
      </c>
    </row>
    <row r="86" spans="1:21" ht="45" x14ac:dyDescent="0.2">
      <c r="A86">
        <v>84</v>
      </c>
      <c r="B86" s="3" t="s">
        <v>86</v>
      </c>
      <c r="C86" s="3" t="s">
        <v>4195</v>
      </c>
      <c r="D86" s="13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>
        <f>E86/L86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9">
        <f>(J86/86400)+25569+(-6/24)</f>
        <v>40648.507939814815</v>
      </c>
      <c r="T86" s="9">
        <f>(I86/86400)+25569+(-6/24)</f>
        <v>40678.507939814815</v>
      </c>
      <c r="U86">
        <f>VLOOKUP(F86,Statenum_data!$A$1:$B$4,2,FALSE)</f>
        <v>1</v>
      </c>
    </row>
    <row r="87" spans="1:21" ht="45" x14ac:dyDescent="0.2">
      <c r="A87">
        <v>85</v>
      </c>
      <c r="B87" s="3" t="s">
        <v>87</v>
      </c>
      <c r="C87" s="3" t="s">
        <v>4196</v>
      </c>
      <c r="D87" s="13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>
        <f>E87/L87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9">
        <f>(J87/86400)+25569+(-6/24)</f>
        <v>40778.875428240739</v>
      </c>
      <c r="T87" s="9">
        <f>(I87/86400)+25569+(-6/24)</f>
        <v>40808.875428240739</v>
      </c>
      <c r="U87">
        <f>VLOOKUP(F87,Statenum_data!$A$1:$B$4,2,FALSE)</f>
        <v>1</v>
      </c>
    </row>
    <row r="88" spans="1:21" ht="45" x14ac:dyDescent="0.2">
      <c r="A88">
        <v>86</v>
      </c>
      <c r="B88" s="3" t="s">
        <v>88</v>
      </c>
      <c r="C88" s="3" t="s">
        <v>4197</v>
      </c>
      <c r="D88" s="13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>
        <f>E88/L88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9">
        <f>(J88/86400)+25569+(-6/24)</f>
        <v>42291.306076388893</v>
      </c>
      <c r="T88" s="9">
        <f>(I88/86400)+25569+(-6/24)</f>
        <v>42365.34774305555</v>
      </c>
      <c r="U88">
        <f>VLOOKUP(F88,Statenum_data!$A$1:$B$4,2,FALSE)</f>
        <v>1</v>
      </c>
    </row>
    <row r="89" spans="1:21" ht="45" x14ac:dyDescent="0.2">
      <c r="A89">
        <v>87</v>
      </c>
      <c r="B89" s="3" t="s">
        <v>89</v>
      </c>
      <c r="C89" s="3" t="s">
        <v>4198</v>
      </c>
      <c r="D89" s="13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>
        <f>E89/L89</f>
        <v>104.6</v>
      </c>
      <c r="Q89" t="str">
        <f>LEFT(N89,FIND("/",N89)-1)</f>
        <v>film &amp; video</v>
      </c>
      <c r="R89" t="str">
        <f>RIGHT(N89,LEN(N89)-FIND("/",N89))</f>
        <v>shorts</v>
      </c>
      <c r="S89" s="9">
        <f>(J89/86400)+25569+(-6/24)</f>
        <v>40322.289386574077</v>
      </c>
      <c r="T89" s="9">
        <f>(I89/86400)+25569+(-6/24)</f>
        <v>40331.820138888885</v>
      </c>
      <c r="U89">
        <f>VLOOKUP(F89,Statenum_data!$A$1:$B$4,2,FALSE)</f>
        <v>1</v>
      </c>
    </row>
    <row r="90" spans="1:21" ht="45" x14ac:dyDescent="0.2">
      <c r="A90">
        <v>88</v>
      </c>
      <c r="B90" s="3" t="s">
        <v>90</v>
      </c>
      <c r="C90" s="3" t="s">
        <v>4199</v>
      </c>
      <c r="D90" s="13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>
        <f>E90/L90</f>
        <v>60</v>
      </c>
      <c r="Q90" t="str">
        <f>LEFT(N90,FIND("/",N90)-1)</f>
        <v>film &amp; video</v>
      </c>
      <c r="R90" t="str">
        <f>RIGHT(N90,LEN(N90)-FIND("/",N90))</f>
        <v>shorts</v>
      </c>
      <c r="S90" s="9">
        <f>(J90/86400)+25569+(-6/24)</f>
        <v>41786.40892361111</v>
      </c>
      <c r="T90" s="9">
        <f>(I90/86400)+25569+(-6/24)</f>
        <v>41812.40892361111</v>
      </c>
      <c r="U90">
        <f>VLOOKUP(F90,Statenum_data!$A$1:$B$4,2,FALSE)</f>
        <v>1</v>
      </c>
    </row>
    <row r="91" spans="1:21" ht="45" x14ac:dyDescent="0.2">
      <c r="A91">
        <v>89</v>
      </c>
      <c r="B91" s="3" t="s">
        <v>91</v>
      </c>
      <c r="C91" s="3" t="s">
        <v>4200</v>
      </c>
      <c r="D91" s="13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>
        <f>E91/L91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9">
        <f>(J91/86400)+25569+(-6/24)</f>
        <v>41402.502222222218</v>
      </c>
      <c r="T91" s="9">
        <f>(I91/86400)+25569+(-6/24)</f>
        <v>41427.502222222218</v>
      </c>
      <c r="U91">
        <f>VLOOKUP(F91,Statenum_data!$A$1:$B$4,2,FALSE)</f>
        <v>1</v>
      </c>
    </row>
    <row r="92" spans="1:21" ht="30" x14ac:dyDescent="0.2">
      <c r="A92">
        <v>90</v>
      </c>
      <c r="B92" s="3" t="s">
        <v>92</v>
      </c>
      <c r="C92" s="3" t="s">
        <v>4201</v>
      </c>
      <c r="D92" s="13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>
        <f>E92/L92</f>
        <v>31.375</v>
      </c>
      <c r="Q92" t="str">
        <f>LEFT(N92,FIND("/",N92)-1)</f>
        <v>film &amp; video</v>
      </c>
      <c r="R92" t="str">
        <f>RIGHT(N92,LEN(N92)-FIND("/",N92))</f>
        <v>shorts</v>
      </c>
      <c r="S92" s="9">
        <f>(J92/86400)+25569+(-6/24)</f>
        <v>40706.047442129631</v>
      </c>
      <c r="T92" s="9">
        <f>(I92/86400)+25569+(-6/24)</f>
        <v>40736.047442129631</v>
      </c>
      <c r="U92">
        <f>VLOOKUP(F92,Statenum_data!$A$1:$B$4,2,FALSE)</f>
        <v>1</v>
      </c>
    </row>
    <row r="93" spans="1:21" ht="45" x14ac:dyDescent="0.2">
      <c r="A93">
        <v>91</v>
      </c>
      <c r="B93" s="3" t="s">
        <v>93</v>
      </c>
      <c r="C93" s="3" t="s">
        <v>4202</v>
      </c>
      <c r="D93" s="1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>
        <f>E93/L93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9">
        <f>(J93/86400)+25569+(-6/24)</f>
        <v>40619.152361111112</v>
      </c>
      <c r="T93" s="9">
        <f>(I93/86400)+25569+(-6/24)</f>
        <v>40680.152361111112</v>
      </c>
      <c r="U93">
        <f>VLOOKUP(F93,Statenum_data!$A$1:$B$4,2,FALSE)</f>
        <v>1</v>
      </c>
    </row>
    <row r="94" spans="1:21" ht="45" x14ac:dyDescent="0.2">
      <c r="A94">
        <v>92</v>
      </c>
      <c r="B94" s="3" t="s">
        <v>94</v>
      </c>
      <c r="C94" s="3" t="s">
        <v>4203</v>
      </c>
      <c r="D94" s="13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>
        <f>E94/L94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9">
        <f>(J94/86400)+25569+(-6/24)</f>
        <v>42720.948877314819</v>
      </c>
      <c r="T94" s="9">
        <f>(I94/86400)+25569+(-6/24)</f>
        <v>42767.083333333328</v>
      </c>
      <c r="U94">
        <f>VLOOKUP(F94,Statenum_data!$A$1:$B$4,2,FALSE)</f>
        <v>1</v>
      </c>
    </row>
    <row r="95" spans="1:21" ht="45" x14ac:dyDescent="0.2">
      <c r="A95">
        <v>93</v>
      </c>
      <c r="B95" s="3" t="s">
        <v>95</v>
      </c>
      <c r="C95" s="3" t="s">
        <v>4204</v>
      </c>
      <c r="D95" s="13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>
        <f>E95/L95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9">
        <f>(J95/86400)+25569+(-6/24)</f>
        <v>41065.608067129629</v>
      </c>
      <c r="T95" s="9">
        <f>(I95/86400)+25569+(-6/24)</f>
        <v>41093.625</v>
      </c>
      <c r="U95">
        <f>VLOOKUP(F95,Statenum_data!$A$1:$B$4,2,FALSE)</f>
        <v>1</v>
      </c>
    </row>
    <row r="96" spans="1:21" ht="45" x14ac:dyDescent="0.2">
      <c r="A96">
        <v>94</v>
      </c>
      <c r="B96" s="3" t="s">
        <v>96</v>
      </c>
      <c r="C96" s="3" t="s">
        <v>4205</v>
      </c>
      <c r="D96" s="13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>
        <f>E96/L96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9">
        <f>(J96/86400)+25569+(-6/24)</f>
        <v>41716.467847222222</v>
      </c>
      <c r="T96" s="9">
        <f>(I96/86400)+25569+(-6/24)</f>
        <v>41736.467847222222</v>
      </c>
      <c r="U96">
        <f>VLOOKUP(F96,Statenum_data!$A$1:$B$4,2,FALSE)</f>
        <v>1</v>
      </c>
    </row>
    <row r="97" spans="1:21" ht="45" x14ac:dyDescent="0.2">
      <c r="A97">
        <v>95</v>
      </c>
      <c r="B97" s="3" t="s">
        <v>97</v>
      </c>
      <c r="C97" s="3" t="s">
        <v>4206</v>
      </c>
      <c r="D97" s="13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>
        <f>E97/L97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9">
        <f>(J97/86400)+25569+(-6/24)</f>
        <v>40934.755104166667</v>
      </c>
      <c r="T97" s="9">
        <f>(I97/86400)+25569+(-6/24)</f>
        <v>40964.755104166667</v>
      </c>
      <c r="U97">
        <f>VLOOKUP(F97,Statenum_data!$A$1:$B$4,2,FALSE)</f>
        <v>1</v>
      </c>
    </row>
    <row r="98" spans="1:21" ht="45" x14ac:dyDescent="0.2">
      <c r="A98">
        <v>96</v>
      </c>
      <c r="B98" s="3" t="s">
        <v>98</v>
      </c>
      <c r="C98" s="3" t="s">
        <v>4207</v>
      </c>
      <c r="D98" s="13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>
        <f>E98/L98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9">
        <f>(J98/86400)+25569+(-6/24)</f>
        <v>40324.412511574075</v>
      </c>
      <c r="T98" s="9">
        <f>(I98/86400)+25569+(-6/24)</f>
        <v>40390.875</v>
      </c>
      <c r="U98">
        <f>VLOOKUP(F98,Statenum_data!$A$1:$B$4,2,FALSE)</f>
        <v>1</v>
      </c>
    </row>
    <row r="99" spans="1:21" ht="45" x14ac:dyDescent="0.2">
      <c r="A99">
        <v>97</v>
      </c>
      <c r="B99" s="3" t="s">
        <v>99</v>
      </c>
      <c r="C99" s="3" t="s">
        <v>4208</v>
      </c>
      <c r="D99" s="13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>
        <f>E99/L99</f>
        <v>53.125</v>
      </c>
      <c r="Q99" t="str">
        <f>LEFT(N99,FIND("/",N99)-1)</f>
        <v>film &amp; video</v>
      </c>
      <c r="R99" t="str">
        <f>RIGHT(N99,LEN(N99)-FIND("/",N99))</f>
        <v>shorts</v>
      </c>
      <c r="S99" s="9">
        <f>(J99/86400)+25569+(-6/24)</f>
        <v>40705.885208333333</v>
      </c>
      <c r="T99" s="9">
        <f>(I99/86400)+25569+(-6/24)</f>
        <v>40735.885208333333</v>
      </c>
      <c r="U99">
        <f>VLOOKUP(F99,Statenum_data!$A$1:$B$4,2,FALSE)</f>
        <v>1</v>
      </c>
    </row>
    <row r="100" spans="1:21" ht="45" x14ac:dyDescent="0.2">
      <c r="A100">
        <v>98</v>
      </c>
      <c r="B100" s="3" t="s">
        <v>100</v>
      </c>
      <c r="C100" s="3" t="s">
        <v>4209</v>
      </c>
      <c r="D100" s="13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>
        <f>E100/L100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9">
        <f>(J100/86400)+25569+(-6/24)</f>
        <v>41214.544837962967</v>
      </c>
      <c r="T100" s="9">
        <f>(I100/86400)+25569+(-6/24)</f>
        <v>41250.729166666664</v>
      </c>
      <c r="U100">
        <f>VLOOKUP(F100,Statenum_data!$A$1:$B$4,2,FALSE)</f>
        <v>1</v>
      </c>
    </row>
    <row r="101" spans="1:21" ht="30" x14ac:dyDescent="0.2">
      <c r="A101">
        <v>99</v>
      </c>
      <c r="B101" s="3" t="s">
        <v>101</v>
      </c>
      <c r="C101" s="3" t="s">
        <v>4210</v>
      </c>
      <c r="D101" s="13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>
        <f>E101/L101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9">
        <f>(J101/86400)+25569+(-6/24)</f>
        <v>41631.652766203704</v>
      </c>
      <c r="T101" s="9">
        <f>(I101/86400)+25569+(-6/24)</f>
        <v>41661.652766203704</v>
      </c>
      <c r="U101">
        <f>VLOOKUP(F101,Statenum_data!$A$1:$B$4,2,FALSE)</f>
        <v>1</v>
      </c>
    </row>
    <row r="102" spans="1:21" ht="45" x14ac:dyDescent="0.2">
      <c r="A102">
        <v>100</v>
      </c>
      <c r="B102" s="3" t="s">
        <v>102</v>
      </c>
      <c r="C102" s="3" t="s">
        <v>4211</v>
      </c>
      <c r="D102" s="13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>
        <f>E102/L102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9">
        <f>(J102/86400)+25569+(-6/24)</f>
        <v>41197.503310185188</v>
      </c>
      <c r="T102" s="9">
        <f>(I102/86400)+25569+(-6/24)</f>
        <v>41217.544976851852</v>
      </c>
      <c r="U102">
        <f>VLOOKUP(F102,Statenum_data!$A$1:$B$4,2,FALSE)</f>
        <v>1</v>
      </c>
    </row>
    <row r="103" spans="1:21" ht="45" x14ac:dyDescent="0.2">
      <c r="A103">
        <v>101</v>
      </c>
      <c r="B103" s="3" t="s">
        <v>103</v>
      </c>
      <c r="C103" s="3" t="s">
        <v>4212</v>
      </c>
      <c r="D103" s="1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>
        <f>E103/L103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9">
        <f>(J103/86400)+25569+(-6/24)</f>
        <v>41274.526736111111</v>
      </c>
      <c r="T103" s="9">
        <f>(I103/86400)+25569+(-6/24)</f>
        <v>41298.526736111111</v>
      </c>
      <c r="U103">
        <f>VLOOKUP(F103,Statenum_data!$A$1:$B$4,2,FALSE)</f>
        <v>1</v>
      </c>
    </row>
    <row r="104" spans="1:21" ht="45" x14ac:dyDescent="0.2">
      <c r="A104">
        <v>102</v>
      </c>
      <c r="B104" s="3" t="s">
        <v>104</v>
      </c>
      <c r="C104" s="3" t="s">
        <v>4213</v>
      </c>
      <c r="D104" s="13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>
        <f>E104/L104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9">
        <f>(J104/86400)+25569+(-6/24)</f>
        <v>40504.881168981483</v>
      </c>
      <c r="T104" s="9">
        <f>(I104/86400)+25569+(-6/24)</f>
        <v>40534.881168981483</v>
      </c>
      <c r="U104">
        <f>VLOOKUP(F104,Statenum_data!$A$1:$B$4,2,FALSE)</f>
        <v>1</v>
      </c>
    </row>
    <row r="105" spans="1:21" ht="30" x14ac:dyDescent="0.2">
      <c r="A105">
        <v>103</v>
      </c>
      <c r="B105" s="3" t="s">
        <v>105</v>
      </c>
      <c r="C105" s="3" t="s">
        <v>4214</v>
      </c>
      <c r="D105" s="13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>
        <f>E105/L105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9">
        <f>(J105/86400)+25569+(-6/24)</f>
        <v>41682.555902777778</v>
      </c>
      <c r="T105" s="9">
        <f>(I105/86400)+25569+(-6/24)</f>
        <v>41705.555902777778</v>
      </c>
      <c r="U105">
        <f>VLOOKUP(F105,Statenum_data!$A$1:$B$4,2,FALSE)</f>
        <v>1</v>
      </c>
    </row>
    <row r="106" spans="1:21" ht="30" x14ac:dyDescent="0.2">
      <c r="A106">
        <v>104</v>
      </c>
      <c r="B106" s="3" t="s">
        <v>106</v>
      </c>
      <c r="C106" s="3" t="s">
        <v>4215</v>
      </c>
      <c r="D106" s="13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>
        <f>E106/L106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9">
        <f>(J106/86400)+25569+(-6/24)</f>
        <v>40612.445208333331</v>
      </c>
      <c r="T106" s="9">
        <f>(I106/86400)+25569+(-6/24)</f>
        <v>40635.791666666664</v>
      </c>
      <c r="U106">
        <f>VLOOKUP(F106,Statenum_data!$A$1:$B$4,2,FALSE)</f>
        <v>1</v>
      </c>
    </row>
    <row r="107" spans="1:21" ht="45" x14ac:dyDescent="0.2">
      <c r="A107">
        <v>105</v>
      </c>
      <c r="B107" s="3" t="s">
        <v>107</v>
      </c>
      <c r="C107" s="3" t="s">
        <v>4216</v>
      </c>
      <c r="D107" s="13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>
        <f>E107/L107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9">
        <f>(J107/86400)+25569+(-6/24)</f>
        <v>42485.474768518514</v>
      </c>
      <c r="T107" s="9">
        <f>(I107/86400)+25569+(-6/24)</f>
        <v>42503.75</v>
      </c>
      <c r="U107">
        <f>VLOOKUP(F107,Statenum_data!$A$1:$B$4,2,FALSE)</f>
        <v>1</v>
      </c>
    </row>
    <row r="108" spans="1:21" x14ac:dyDescent="0.2">
      <c r="A108">
        <v>106</v>
      </c>
      <c r="B108" s="3" t="s">
        <v>108</v>
      </c>
      <c r="C108" s="3" t="s">
        <v>4217</v>
      </c>
      <c r="D108" s="13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>
        <f>E108/L108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9">
        <f>(J108/86400)+25569+(-6/24)</f>
        <v>40987.526631944442</v>
      </c>
      <c r="T108" s="9">
        <f>(I108/86400)+25569+(-6/24)</f>
        <v>41001.526631944442</v>
      </c>
      <c r="U108">
        <f>VLOOKUP(F108,Statenum_data!$A$1:$B$4,2,FALSE)</f>
        <v>1</v>
      </c>
    </row>
    <row r="109" spans="1:21" ht="45" x14ac:dyDescent="0.2">
      <c r="A109">
        <v>107</v>
      </c>
      <c r="B109" s="3" t="s">
        <v>109</v>
      </c>
      <c r="C109" s="3" t="s">
        <v>4218</v>
      </c>
      <c r="D109" s="13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>
        <f>E109/L109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9">
        <f>(J109/86400)+25569+(-6/24)</f>
        <v>40635.732488425929</v>
      </c>
      <c r="T109" s="9">
        <f>(I109/86400)+25569+(-6/24)</f>
        <v>40657.732488425929</v>
      </c>
      <c r="U109">
        <f>VLOOKUP(F109,Statenum_data!$A$1:$B$4,2,FALSE)</f>
        <v>1</v>
      </c>
    </row>
    <row r="110" spans="1:21" ht="45" x14ac:dyDescent="0.2">
      <c r="A110">
        <v>108</v>
      </c>
      <c r="B110" s="3" t="s">
        <v>110</v>
      </c>
      <c r="C110" s="3" t="s">
        <v>4219</v>
      </c>
      <c r="D110" s="13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>
        <f>E110/L110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9">
        <f>(J110/86400)+25569+(-6/24)</f>
        <v>41365.363078703704</v>
      </c>
      <c r="T110" s="9">
        <f>(I110/86400)+25569+(-6/24)</f>
        <v>41425.363078703704</v>
      </c>
      <c r="U110">
        <f>VLOOKUP(F110,Statenum_data!$A$1:$B$4,2,FALSE)</f>
        <v>1</v>
      </c>
    </row>
    <row r="111" spans="1:21" ht="45" x14ac:dyDescent="0.2">
      <c r="A111">
        <v>109</v>
      </c>
      <c r="B111" s="3" t="s">
        <v>111</v>
      </c>
      <c r="C111" s="3" t="s">
        <v>4220</v>
      </c>
      <c r="D111" s="13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>
        <f>E111/L111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9">
        <f>(J111/86400)+25569+(-6/24)</f>
        <v>40569.775810185187</v>
      </c>
      <c r="T111" s="9">
        <f>(I111/86400)+25569+(-6/24)</f>
        <v>40599.775810185187</v>
      </c>
      <c r="U111">
        <f>VLOOKUP(F111,Statenum_data!$A$1:$B$4,2,FALSE)</f>
        <v>1</v>
      </c>
    </row>
    <row r="112" spans="1:21" ht="45" x14ac:dyDescent="0.2">
      <c r="A112">
        <v>110</v>
      </c>
      <c r="B112" s="3" t="s">
        <v>112</v>
      </c>
      <c r="C112" s="3" t="s">
        <v>4221</v>
      </c>
      <c r="D112" s="13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>
        <f>E112/L112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9">
        <f>(J112/86400)+25569+(-6/24)</f>
        <v>41557.699687500004</v>
      </c>
      <c r="T112" s="9">
        <f>(I112/86400)+25569+(-6/24)</f>
        <v>41591.999305555553</v>
      </c>
      <c r="U112">
        <f>VLOOKUP(F112,Statenum_data!$A$1:$B$4,2,FALSE)</f>
        <v>1</v>
      </c>
    </row>
    <row r="113" spans="1:21" ht="45" x14ac:dyDescent="0.2">
      <c r="A113">
        <v>111</v>
      </c>
      <c r="B113" s="3" t="s">
        <v>113</v>
      </c>
      <c r="C113" s="3" t="s">
        <v>4222</v>
      </c>
      <c r="D113" s="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>
        <f>E113/L113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9">
        <f>(J113/86400)+25569+(-6/24)</f>
        <v>42125.083182870367</v>
      </c>
      <c r="T113" s="9">
        <f>(I113/86400)+25569+(-6/24)</f>
        <v>42155.083182870367</v>
      </c>
      <c r="U113">
        <f>VLOOKUP(F113,Statenum_data!$A$1:$B$4,2,FALSE)</f>
        <v>1</v>
      </c>
    </row>
    <row r="114" spans="1:21" ht="45" x14ac:dyDescent="0.2">
      <c r="A114">
        <v>112</v>
      </c>
      <c r="B114" s="3" t="s">
        <v>114</v>
      </c>
      <c r="C114" s="3" t="s">
        <v>4223</v>
      </c>
      <c r="D114" s="13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>
        <f>E114/L114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9">
        <f>(J114/86400)+25569+(-6/24)</f>
        <v>41717.793032407411</v>
      </c>
      <c r="T114" s="9">
        <f>(I114/86400)+25569+(-6/24)</f>
        <v>41741.833333333336</v>
      </c>
      <c r="U114">
        <f>VLOOKUP(F114,Statenum_data!$A$1:$B$4,2,FALSE)</f>
        <v>1</v>
      </c>
    </row>
    <row r="115" spans="1:21" ht="30" x14ac:dyDescent="0.2">
      <c r="A115">
        <v>113</v>
      </c>
      <c r="B115" s="3" t="s">
        <v>115</v>
      </c>
      <c r="C115" s="3" t="s">
        <v>4224</v>
      </c>
      <c r="D115" s="13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>
        <f>E115/L115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9">
        <f>(J115/86400)+25569+(-6/24)</f>
        <v>40753.508425925924</v>
      </c>
      <c r="T115" s="9">
        <f>(I115/86400)+25569+(-6/24)</f>
        <v>40761.375</v>
      </c>
      <c r="U115">
        <f>VLOOKUP(F115,Statenum_data!$A$1:$B$4,2,FALSE)</f>
        <v>1</v>
      </c>
    </row>
    <row r="116" spans="1:21" ht="45" x14ac:dyDescent="0.2">
      <c r="A116">
        <v>114</v>
      </c>
      <c r="B116" s="3" t="s">
        <v>116</v>
      </c>
      <c r="C116" s="3" t="s">
        <v>4225</v>
      </c>
      <c r="D116" s="13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>
        <f>E116/L116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9">
        <f>(J116/86400)+25569+(-6/24)</f>
        <v>40861.02416666667</v>
      </c>
      <c r="T116" s="9">
        <f>(I116/86400)+25569+(-6/24)</f>
        <v>40921.02416666667</v>
      </c>
      <c r="U116">
        <f>VLOOKUP(F116,Statenum_data!$A$1:$B$4,2,FALSE)</f>
        <v>1</v>
      </c>
    </row>
    <row r="117" spans="1:21" x14ac:dyDescent="0.2">
      <c r="A117">
        <v>115</v>
      </c>
      <c r="B117" s="3" t="s">
        <v>117</v>
      </c>
      <c r="C117" s="3" t="s">
        <v>4226</v>
      </c>
      <c r="D117" s="13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>
        <f>E117/L117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9">
        <f>(J117/86400)+25569+(-6/24)</f>
        <v>40918.488935185189</v>
      </c>
      <c r="T117" s="9">
        <f>(I117/86400)+25569+(-6/24)</f>
        <v>40943.488935185189</v>
      </c>
      <c r="U117">
        <f>VLOOKUP(F117,Statenum_data!$A$1:$B$4,2,FALSE)</f>
        <v>1</v>
      </c>
    </row>
    <row r="118" spans="1:21" ht="45" x14ac:dyDescent="0.2">
      <c r="A118">
        <v>116</v>
      </c>
      <c r="B118" s="3" t="s">
        <v>118</v>
      </c>
      <c r="C118" s="3" t="s">
        <v>4227</v>
      </c>
      <c r="D118" s="13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>
        <f>E118/L118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9">
        <f>(J118/86400)+25569+(-6/24)</f>
        <v>40595.247164351851</v>
      </c>
      <c r="T118" s="9">
        <f>(I118/86400)+25569+(-6/24)</f>
        <v>40641.205497685187</v>
      </c>
      <c r="U118">
        <f>VLOOKUP(F118,Statenum_data!$A$1:$B$4,2,FALSE)</f>
        <v>1</v>
      </c>
    </row>
    <row r="119" spans="1:21" ht="45" x14ac:dyDescent="0.2">
      <c r="A119">
        <v>117</v>
      </c>
      <c r="B119" s="3" t="s">
        <v>119</v>
      </c>
      <c r="C119" s="3" t="s">
        <v>4228</v>
      </c>
      <c r="D119" s="13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>
        <f>E119/L119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9">
        <f>(J119/86400)+25569+(-6/24)</f>
        <v>40248.584999999999</v>
      </c>
      <c r="T119" s="9">
        <f>(I119/86400)+25569+(-6/24)</f>
        <v>40338.541666666664</v>
      </c>
      <c r="U119">
        <f>VLOOKUP(F119,Statenum_data!$A$1:$B$4,2,FALSE)</f>
        <v>1</v>
      </c>
    </row>
    <row r="120" spans="1:21" ht="30" x14ac:dyDescent="0.2">
      <c r="A120">
        <v>118</v>
      </c>
      <c r="B120" s="3" t="s">
        <v>120</v>
      </c>
      <c r="C120" s="3" t="s">
        <v>4229</v>
      </c>
      <c r="D120" s="13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>
        <f>E120/L120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9">
        <f>(J120/86400)+25569+(-6/24)</f>
        <v>40722.803657407407</v>
      </c>
      <c r="T120" s="9">
        <f>(I120/86400)+25569+(-6/24)</f>
        <v>40752.803657407407</v>
      </c>
      <c r="U120">
        <f>VLOOKUP(F120,Statenum_data!$A$1:$B$4,2,FALSE)</f>
        <v>1</v>
      </c>
    </row>
    <row r="121" spans="1:21" ht="45" x14ac:dyDescent="0.2">
      <c r="A121">
        <v>119</v>
      </c>
      <c r="B121" s="3" t="s">
        <v>121</v>
      </c>
      <c r="C121" s="3" t="s">
        <v>4230</v>
      </c>
      <c r="D121" s="13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>
        <f>E121/L121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9">
        <f>(J121/86400)+25569+(-6/24)</f>
        <v>40738.819282407407</v>
      </c>
      <c r="T121" s="9">
        <f>(I121/86400)+25569+(-6/24)</f>
        <v>40768.708333333336</v>
      </c>
      <c r="U121">
        <f>VLOOKUP(F121,Statenum_data!$A$1:$B$4,2,FALSE)</f>
        <v>1</v>
      </c>
    </row>
    <row r="122" spans="1:21" ht="45" x14ac:dyDescent="0.2">
      <c r="A122">
        <v>120</v>
      </c>
      <c r="B122" s="3" t="s">
        <v>122</v>
      </c>
      <c r="C122" s="3" t="s">
        <v>4231</v>
      </c>
      <c r="D122" s="13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>
        <f>E122/L122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9">
        <f>(J122/86400)+25569+(-6/24)</f>
        <v>42615.799849537041</v>
      </c>
      <c r="T122" s="9">
        <f>(I122/86400)+25569+(-6/24)</f>
        <v>42645.799849537041</v>
      </c>
      <c r="U122">
        <f>VLOOKUP(F122,Statenum_data!$A$1:$B$4,2,FALSE)</f>
        <v>3</v>
      </c>
    </row>
    <row r="123" spans="1:21" ht="45" x14ac:dyDescent="0.2">
      <c r="A123">
        <v>121</v>
      </c>
      <c r="B123" s="3" t="s">
        <v>123</v>
      </c>
      <c r="C123" s="3" t="s">
        <v>4232</v>
      </c>
      <c r="D123" s="1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>
        <f>E123/L123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9">
        <f>(J123/86400)+25569+(-6/24)</f>
        <v>42096.454976851848</v>
      </c>
      <c r="T123" s="9">
        <f>(I123/86400)+25569+(-6/24)</f>
        <v>42112.177777777775</v>
      </c>
      <c r="U123">
        <f>VLOOKUP(F123,Statenum_data!$A$1:$B$4,2,FALSE)</f>
        <v>3</v>
      </c>
    </row>
    <row r="124" spans="1:21" ht="30" x14ac:dyDescent="0.2">
      <c r="A124">
        <v>122</v>
      </c>
      <c r="B124" s="3" t="s">
        <v>124</v>
      </c>
      <c r="C124" s="3" t="s">
        <v>4233</v>
      </c>
      <c r="D124" s="13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t="e">
        <f>E124/L124</f>
        <v>#DIV/0!</v>
      </c>
      <c r="Q124" t="str">
        <f>LEFT(N124,FIND("/",N124)-1)</f>
        <v>film &amp; video</v>
      </c>
      <c r="R124" t="str">
        <f>RIGHT(N124,LEN(N124)-FIND("/",N124))</f>
        <v>science fiction</v>
      </c>
      <c r="S124" s="9">
        <f>(J124/86400)+25569+(-6/24)</f>
        <v>42593.181793981479</v>
      </c>
      <c r="T124" s="9">
        <f>(I124/86400)+25569+(-6/24)</f>
        <v>42653.181793981479</v>
      </c>
      <c r="U124">
        <f>VLOOKUP(F124,Statenum_data!$A$1:$B$4,2,FALSE)</f>
        <v>3</v>
      </c>
    </row>
    <row r="125" spans="1:21" ht="45" x14ac:dyDescent="0.2">
      <c r="A125">
        <v>123</v>
      </c>
      <c r="B125" s="3" t="s">
        <v>125</v>
      </c>
      <c r="C125" s="3" t="s">
        <v>4234</v>
      </c>
      <c r="D125" s="13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>
        <f>E125/L125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9">
        <f>(J125/86400)+25569+(-6/24)</f>
        <v>41904.531990740739</v>
      </c>
      <c r="T125" s="9">
        <f>(I125/86400)+25569+(-6/24)</f>
        <v>41940.666666666664</v>
      </c>
      <c r="U125">
        <f>VLOOKUP(F125,Statenum_data!$A$1:$B$4,2,FALSE)</f>
        <v>3</v>
      </c>
    </row>
    <row r="126" spans="1:21" ht="45" x14ac:dyDescent="0.2">
      <c r="A126">
        <v>124</v>
      </c>
      <c r="B126" s="3" t="s">
        <v>126</v>
      </c>
      <c r="C126" s="3" t="s">
        <v>4235</v>
      </c>
      <c r="D126" s="13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t="e">
        <f>E126/L126</f>
        <v>#DIV/0!</v>
      </c>
      <c r="Q126" t="str">
        <f>LEFT(N126,FIND("/",N126)-1)</f>
        <v>film &amp; video</v>
      </c>
      <c r="R126" t="str">
        <f>RIGHT(N126,LEN(N126)-FIND("/",N126))</f>
        <v>science fiction</v>
      </c>
      <c r="S126" s="9">
        <f>(J126/86400)+25569+(-6/24)</f>
        <v>42114.678726851853</v>
      </c>
      <c r="T126" s="9">
        <f>(I126/86400)+25569+(-6/24)</f>
        <v>42139.678726851853</v>
      </c>
      <c r="U126">
        <f>VLOOKUP(F126,Statenum_data!$A$1:$B$4,2,FALSE)</f>
        <v>3</v>
      </c>
    </row>
    <row r="127" spans="1:21" ht="45" x14ac:dyDescent="0.2">
      <c r="A127">
        <v>125</v>
      </c>
      <c r="B127" s="3" t="s">
        <v>127</v>
      </c>
      <c r="C127" s="3" t="s">
        <v>4236</v>
      </c>
      <c r="D127" s="13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>
        <f>E127/L127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9">
        <f>(J127/86400)+25569+(-6/24)</f>
        <v>42709.743981481486</v>
      </c>
      <c r="T127" s="9">
        <f>(I127/86400)+25569+(-6/24)</f>
        <v>42769.743981481486</v>
      </c>
      <c r="U127">
        <f>VLOOKUP(F127,Statenum_data!$A$1:$B$4,2,FALSE)</f>
        <v>3</v>
      </c>
    </row>
    <row r="128" spans="1:21" ht="45" x14ac:dyDescent="0.2">
      <c r="A128">
        <v>126</v>
      </c>
      <c r="B128" s="3" t="s">
        <v>128</v>
      </c>
      <c r="C128" s="3" t="s">
        <v>4237</v>
      </c>
      <c r="D128" s="13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>
        <f>E128/L128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9">
        <f>(J128/86400)+25569+(-6/24)</f>
        <v>42135.339548611111</v>
      </c>
      <c r="T128" s="9">
        <f>(I128/86400)+25569+(-6/24)</f>
        <v>42165.833333333328</v>
      </c>
      <c r="U128">
        <f>VLOOKUP(F128,Statenum_data!$A$1:$B$4,2,FALSE)</f>
        <v>3</v>
      </c>
    </row>
    <row r="129" spans="1:21" ht="45" x14ac:dyDescent="0.2">
      <c r="A129">
        <v>127</v>
      </c>
      <c r="B129" s="3" t="s">
        <v>129</v>
      </c>
      <c r="C129" s="3" t="s">
        <v>4238</v>
      </c>
      <c r="D129" s="13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>
        <f>E129/L129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9">
        <f>(J129/86400)+25569+(-6/24)</f>
        <v>42067.37431712963</v>
      </c>
      <c r="T129" s="9">
        <f>(I129/86400)+25569+(-6/24)</f>
        <v>42097.332650462966</v>
      </c>
      <c r="U129">
        <f>VLOOKUP(F129,Statenum_data!$A$1:$B$4,2,FALSE)</f>
        <v>3</v>
      </c>
    </row>
    <row r="130" spans="1:21" ht="30" x14ac:dyDescent="0.2">
      <c r="A130">
        <v>128</v>
      </c>
      <c r="B130" s="3" t="s">
        <v>130</v>
      </c>
      <c r="C130" s="3" t="s">
        <v>4239</v>
      </c>
      <c r="D130" s="13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>
        <f>E130/L130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9">
        <f>(J130/86400)+25569+(-6/24)</f>
        <v>42627.97792824074</v>
      </c>
      <c r="T130" s="9">
        <f>(I130/86400)+25569+(-6/24)</f>
        <v>42662.97792824074</v>
      </c>
      <c r="U130">
        <f>VLOOKUP(F130,Statenum_data!$A$1:$B$4,2,FALSE)</f>
        <v>3</v>
      </c>
    </row>
    <row r="131" spans="1:21" ht="45" x14ac:dyDescent="0.2">
      <c r="A131">
        <v>129</v>
      </c>
      <c r="B131" s="3" t="s">
        <v>131</v>
      </c>
      <c r="C131" s="3" t="s">
        <v>4240</v>
      </c>
      <c r="D131" s="13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t="e">
        <f>E131/L131</f>
        <v>#DIV/0!</v>
      </c>
      <c r="Q131" t="str">
        <f>LEFT(N131,FIND("/",N131)-1)</f>
        <v>film &amp; video</v>
      </c>
      <c r="R131" t="str">
        <f>RIGHT(N131,LEN(N131)-FIND("/",N131))</f>
        <v>science fiction</v>
      </c>
      <c r="S131" s="9">
        <f>(J131/86400)+25569+(-6/24)</f>
        <v>41882.687303240738</v>
      </c>
      <c r="T131" s="9">
        <f>(I131/86400)+25569+(-6/24)</f>
        <v>41942.687303240738</v>
      </c>
      <c r="U131">
        <f>VLOOKUP(F131,Statenum_data!$A$1:$B$4,2,FALSE)</f>
        <v>3</v>
      </c>
    </row>
    <row r="132" spans="1:21" ht="45" x14ac:dyDescent="0.2">
      <c r="A132">
        <v>130</v>
      </c>
      <c r="B132" s="3" t="s">
        <v>132</v>
      </c>
      <c r="C132" s="3" t="s">
        <v>4241</v>
      </c>
      <c r="D132" s="13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t="e">
        <f>E132/L132</f>
        <v>#DIV/0!</v>
      </c>
      <c r="Q132" t="str">
        <f>LEFT(N132,FIND("/",N132)-1)</f>
        <v>film &amp; video</v>
      </c>
      <c r="R132" t="str">
        <f>RIGHT(N132,LEN(N132)-FIND("/",N132))</f>
        <v>science fiction</v>
      </c>
      <c r="S132" s="9">
        <f>(J132/86400)+25569+(-6/24)</f>
        <v>41778.66541666667</v>
      </c>
      <c r="T132" s="9">
        <f>(I132/86400)+25569+(-6/24)</f>
        <v>41806.594444444447</v>
      </c>
      <c r="U132">
        <f>VLOOKUP(F132,Statenum_data!$A$1:$B$4,2,FALSE)</f>
        <v>3</v>
      </c>
    </row>
    <row r="133" spans="1:21" x14ac:dyDescent="0.2">
      <c r="A133">
        <v>131</v>
      </c>
      <c r="B133" s="3" t="s">
        <v>133</v>
      </c>
      <c r="C133" s="3" t="s">
        <v>4242</v>
      </c>
      <c r="D133" s="1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t="e">
        <f>E133/L133</f>
        <v>#DIV/0!</v>
      </c>
      <c r="Q133" t="str">
        <f>LEFT(N133,FIND("/",N133)-1)</f>
        <v>film &amp; video</v>
      </c>
      <c r="R133" t="str">
        <f>RIGHT(N133,LEN(N133)-FIND("/",N133))</f>
        <v>science fiction</v>
      </c>
      <c r="S133" s="9">
        <f>(J133/86400)+25569+(-6/24)</f>
        <v>42541.587511574078</v>
      </c>
      <c r="T133" s="9">
        <f>(I133/86400)+25569+(-6/24)</f>
        <v>42556.75</v>
      </c>
      <c r="U133">
        <f>VLOOKUP(F133,Statenum_data!$A$1:$B$4,2,FALSE)</f>
        <v>3</v>
      </c>
    </row>
    <row r="134" spans="1:21" ht="45" x14ac:dyDescent="0.2">
      <c r="A134">
        <v>132</v>
      </c>
      <c r="B134" s="3" t="s">
        <v>134</v>
      </c>
      <c r="C134" s="3" t="s">
        <v>4243</v>
      </c>
      <c r="D134" s="13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>
        <f>E134/L134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9">
        <f>(J134/86400)+25569+(-6/24)</f>
        <v>41905.562581018516</v>
      </c>
      <c r="T134" s="9">
        <f>(I134/86400)+25569+(-6/24)</f>
        <v>41950.604247685187</v>
      </c>
      <c r="U134">
        <f>VLOOKUP(F134,Statenum_data!$A$1:$B$4,2,FALSE)</f>
        <v>3</v>
      </c>
    </row>
    <row r="135" spans="1:21" ht="30" x14ac:dyDescent="0.2">
      <c r="A135">
        <v>133</v>
      </c>
      <c r="B135" s="3" t="s">
        <v>135</v>
      </c>
      <c r="C135" s="3" t="s">
        <v>4244</v>
      </c>
      <c r="D135" s="13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t="e">
        <f>E135/L135</f>
        <v>#DIV/0!</v>
      </c>
      <c r="Q135" t="str">
        <f>LEFT(N135,FIND("/",N135)-1)</f>
        <v>film &amp; video</v>
      </c>
      <c r="R135" t="str">
        <f>RIGHT(N135,LEN(N135)-FIND("/",N135))</f>
        <v>science fiction</v>
      </c>
      <c r="S135" s="9">
        <f>(J135/86400)+25569+(-6/24)</f>
        <v>42491.55768518518</v>
      </c>
      <c r="T135" s="9">
        <f>(I135/86400)+25569+(-6/24)</f>
        <v>42521.479861111111</v>
      </c>
      <c r="U135">
        <f>VLOOKUP(F135,Statenum_data!$A$1:$B$4,2,FALSE)</f>
        <v>3</v>
      </c>
    </row>
    <row r="136" spans="1:21" ht="30" x14ac:dyDescent="0.2">
      <c r="A136">
        <v>134</v>
      </c>
      <c r="B136" s="3" t="s">
        <v>136</v>
      </c>
      <c r="C136" s="3" t="s">
        <v>4245</v>
      </c>
      <c r="D136" s="13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t="e">
        <f>E136/L136</f>
        <v>#DIV/0!</v>
      </c>
      <c r="Q136" t="str">
        <f>LEFT(N136,FIND("/",N136)-1)</f>
        <v>film &amp; video</v>
      </c>
      <c r="R136" t="str">
        <f>RIGHT(N136,LEN(N136)-FIND("/",N136))</f>
        <v>science fiction</v>
      </c>
      <c r="S136" s="9">
        <f>(J136/86400)+25569+(-6/24)</f>
        <v>42221.659930555557</v>
      </c>
      <c r="T136" s="9">
        <f>(I136/86400)+25569+(-6/24)</f>
        <v>42251.458333333328</v>
      </c>
      <c r="U136">
        <f>VLOOKUP(F136,Statenum_data!$A$1:$B$4,2,FALSE)</f>
        <v>3</v>
      </c>
    </row>
    <row r="137" spans="1:21" ht="45" x14ac:dyDescent="0.2">
      <c r="A137">
        <v>135</v>
      </c>
      <c r="B137" s="3" t="s">
        <v>137</v>
      </c>
      <c r="C137" s="3" t="s">
        <v>4246</v>
      </c>
      <c r="D137" s="13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>
        <f>E137/L137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9">
        <f>(J137/86400)+25569+(-6/24)</f>
        <v>41788.131909722222</v>
      </c>
      <c r="T137" s="9">
        <f>(I137/86400)+25569+(-6/24)</f>
        <v>41821.541666666664</v>
      </c>
      <c r="U137">
        <f>VLOOKUP(F137,Statenum_data!$A$1:$B$4,2,FALSE)</f>
        <v>3</v>
      </c>
    </row>
    <row r="138" spans="1:21" ht="45" x14ac:dyDescent="0.2">
      <c r="A138">
        <v>136</v>
      </c>
      <c r="B138" s="3" t="s">
        <v>138</v>
      </c>
      <c r="C138" s="3" t="s">
        <v>4232</v>
      </c>
      <c r="D138" s="13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t="e">
        <f>E138/L138</f>
        <v>#DIV/0!</v>
      </c>
      <c r="Q138" t="str">
        <f>LEFT(N138,FIND("/",N138)-1)</f>
        <v>film &amp; video</v>
      </c>
      <c r="R138" t="str">
        <f>RIGHT(N138,LEN(N138)-FIND("/",N138))</f>
        <v>science fiction</v>
      </c>
      <c r="S138" s="9">
        <f>(J138/86400)+25569+(-6/24)</f>
        <v>42096.160115740742</v>
      </c>
      <c r="T138" s="9">
        <f>(I138/86400)+25569+(-6/24)</f>
        <v>42140.177777777775</v>
      </c>
      <c r="U138">
        <f>VLOOKUP(F138,Statenum_data!$A$1:$B$4,2,FALSE)</f>
        <v>3</v>
      </c>
    </row>
    <row r="139" spans="1:21" ht="45" x14ac:dyDescent="0.2">
      <c r="A139">
        <v>137</v>
      </c>
      <c r="B139" s="3" t="s">
        <v>139</v>
      </c>
      <c r="C139" s="3" t="s">
        <v>4247</v>
      </c>
      <c r="D139" s="13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t="e">
        <f>E139/L139</f>
        <v>#DIV/0!</v>
      </c>
      <c r="Q139" t="str">
        <f>LEFT(N139,FIND("/",N139)-1)</f>
        <v>film &amp; video</v>
      </c>
      <c r="R139" t="str">
        <f>RIGHT(N139,LEN(N139)-FIND("/",N139))</f>
        <v>science fiction</v>
      </c>
      <c r="S139" s="9">
        <f>(J139/86400)+25569+(-6/24)</f>
        <v>42239.323993055557</v>
      </c>
      <c r="T139" s="9">
        <f>(I139/86400)+25569+(-6/24)</f>
        <v>42289.323993055557</v>
      </c>
      <c r="U139">
        <f>VLOOKUP(F139,Statenum_data!$A$1:$B$4,2,FALSE)</f>
        <v>3</v>
      </c>
    </row>
    <row r="140" spans="1:21" ht="45" x14ac:dyDescent="0.2">
      <c r="A140">
        <v>138</v>
      </c>
      <c r="B140" s="3" t="s">
        <v>140</v>
      </c>
      <c r="C140" s="3" t="s">
        <v>4248</v>
      </c>
      <c r="D140" s="13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>
        <f>E140/L140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9">
        <f>(J140/86400)+25569+(-6/24)</f>
        <v>42186.007418981477</v>
      </c>
      <c r="T140" s="9">
        <f>(I140/86400)+25569+(-6/24)</f>
        <v>42216.957638888889</v>
      </c>
      <c r="U140">
        <f>VLOOKUP(F140,Statenum_data!$A$1:$B$4,2,FALSE)</f>
        <v>3</v>
      </c>
    </row>
    <row r="141" spans="1:21" ht="30" x14ac:dyDescent="0.2">
      <c r="A141">
        <v>139</v>
      </c>
      <c r="B141" s="3" t="s">
        <v>141</v>
      </c>
      <c r="C141" s="3" t="s">
        <v>4249</v>
      </c>
      <c r="D141" s="13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>
        <f>E141/L141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9">
        <f>(J141/86400)+25569+(-6/24)</f>
        <v>42187.670972222222</v>
      </c>
      <c r="T141" s="9">
        <f>(I141/86400)+25569+(-6/24)</f>
        <v>42197.670972222222</v>
      </c>
      <c r="U141">
        <f>VLOOKUP(F141,Statenum_data!$A$1:$B$4,2,FALSE)</f>
        <v>3</v>
      </c>
    </row>
    <row r="142" spans="1:21" ht="45" x14ac:dyDescent="0.2">
      <c r="A142">
        <v>140</v>
      </c>
      <c r="B142" s="3" t="s">
        <v>142</v>
      </c>
      <c r="C142" s="3" t="s">
        <v>4250</v>
      </c>
      <c r="D142" s="13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t="e">
        <f>E142/L142</f>
        <v>#DIV/0!</v>
      </c>
      <c r="Q142" t="str">
        <f>LEFT(N142,FIND("/",N142)-1)</f>
        <v>film &amp; video</v>
      </c>
      <c r="R142" t="str">
        <f>RIGHT(N142,LEN(N142)-FIND("/",N142))</f>
        <v>science fiction</v>
      </c>
      <c r="S142" s="9">
        <f>(J142/86400)+25569+(-6/24)</f>
        <v>42052.948287037041</v>
      </c>
      <c r="T142" s="9">
        <f>(I142/86400)+25569+(-6/24)</f>
        <v>42082.90662037037</v>
      </c>
      <c r="U142">
        <f>VLOOKUP(F142,Statenum_data!$A$1:$B$4,2,FALSE)</f>
        <v>3</v>
      </c>
    </row>
    <row r="143" spans="1:21" ht="45" x14ac:dyDescent="0.2">
      <c r="A143">
        <v>141</v>
      </c>
      <c r="B143" s="3" t="s">
        <v>143</v>
      </c>
      <c r="C143" s="3" t="s">
        <v>4251</v>
      </c>
      <c r="D143" s="1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>
        <f>E143/L143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9">
        <f>(J143/86400)+25569+(-6/24)</f>
        <v>42109.903043981481</v>
      </c>
      <c r="T143" s="9">
        <f>(I143/86400)+25569+(-6/24)</f>
        <v>42154.903043981481</v>
      </c>
      <c r="U143">
        <f>VLOOKUP(F143,Statenum_data!$A$1:$B$4,2,FALSE)</f>
        <v>3</v>
      </c>
    </row>
    <row r="144" spans="1:21" ht="45" x14ac:dyDescent="0.2">
      <c r="A144">
        <v>142</v>
      </c>
      <c r="B144" s="3" t="s">
        <v>144</v>
      </c>
      <c r="C144" s="3" t="s">
        <v>4252</v>
      </c>
      <c r="D144" s="13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>
        <f>E144/L144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9">
        <f>(J144/86400)+25569+(-6/24)</f>
        <v>41938.643263888887</v>
      </c>
      <c r="T144" s="9">
        <f>(I144/86400)+25569+(-6/24)</f>
        <v>41959.684930555552</v>
      </c>
      <c r="U144">
        <f>VLOOKUP(F144,Statenum_data!$A$1:$B$4,2,FALSE)</f>
        <v>3</v>
      </c>
    </row>
    <row r="145" spans="1:21" ht="45" x14ac:dyDescent="0.2">
      <c r="A145">
        <v>143</v>
      </c>
      <c r="B145" s="3" t="s">
        <v>145</v>
      </c>
      <c r="C145" s="3" t="s">
        <v>4253</v>
      </c>
      <c r="D145" s="13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t="e">
        <f>E145/L145</f>
        <v>#DIV/0!</v>
      </c>
      <c r="Q145" t="str">
        <f>LEFT(N145,FIND("/",N145)-1)</f>
        <v>film &amp; video</v>
      </c>
      <c r="R145" t="str">
        <f>RIGHT(N145,LEN(N145)-FIND("/",N145))</f>
        <v>science fiction</v>
      </c>
      <c r="S145" s="9">
        <f>(J145/86400)+25569+(-6/24)</f>
        <v>42558.814143518517</v>
      </c>
      <c r="T145" s="9">
        <f>(I145/86400)+25569+(-6/24)</f>
        <v>42615.996527777781</v>
      </c>
      <c r="U145">
        <f>VLOOKUP(F145,Statenum_data!$A$1:$B$4,2,FALSE)</f>
        <v>3</v>
      </c>
    </row>
    <row r="146" spans="1:21" ht="45" x14ac:dyDescent="0.2">
      <c r="A146">
        <v>144</v>
      </c>
      <c r="B146" s="3" t="s">
        <v>146</v>
      </c>
      <c r="C146" s="3" t="s">
        <v>4254</v>
      </c>
      <c r="D146" s="13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>
        <f>E146/L146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9">
        <f>(J146/86400)+25569+(-6/24)</f>
        <v>42047.512407407412</v>
      </c>
      <c r="T146" s="9">
        <f>(I146/86400)+25569+(-6/24)</f>
        <v>42107.47074074074</v>
      </c>
      <c r="U146">
        <f>VLOOKUP(F146,Statenum_data!$A$1:$B$4,2,FALSE)</f>
        <v>3</v>
      </c>
    </row>
    <row r="147" spans="1:21" ht="45" x14ac:dyDescent="0.2">
      <c r="A147">
        <v>145</v>
      </c>
      <c r="B147" s="3" t="s">
        <v>147</v>
      </c>
      <c r="C147" s="3" t="s">
        <v>4255</v>
      </c>
      <c r="D147" s="13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>
        <f>E147/L147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9">
        <f>(J147/86400)+25569+(-6/24)</f>
        <v>42200.292268518519</v>
      </c>
      <c r="T147" s="9">
        <f>(I147/86400)+25569+(-6/24)</f>
        <v>42227.292268518519</v>
      </c>
      <c r="U147">
        <f>VLOOKUP(F147,Statenum_data!$A$1:$B$4,2,FALSE)</f>
        <v>3</v>
      </c>
    </row>
    <row r="148" spans="1:21" ht="45" x14ac:dyDescent="0.2">
      <c r="A148">
        <v>146</v>
      </c>
      <c r="B148" s="3" t="s">
        <v>148</v>
      </c>
      <c r="C148" s="3" t="s">
        <v>4256</v>
      </c>
      <c r="D148" s="13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>
        <f>E148/L148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9">
        <f>(J148/86400)+25569+(-6/24)</f>
        <v>42692.766180555554</v>
      </c>
      <c r="T148" s="9">
        <f>(I148/86400)+25569+(-6/24)</f>
        <v>42752.766180555554</v>
      </c>
      <c r="U148">
        <f>VLOOKUP(F148,Statenum_data!$A$1:$B$4,2,FALSE)</f>
        <v>3</v>
      </c>
    </row>
    <row r="149" spans="1:21" ht="30" x14ac:dyDescent="0.2">
      <c r="A149">
        <v>147</v>
      </c>
      <c r="B149" s="3" t="s">
        <v>149</v>
      </c>
      <c r="C149" s="3" t="s">
        <v>4257</v>
      </c>
      <c r="D149" s="13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t="e">
        <f>E149/L149</f>
        <v>#DIV/0!</v>
      </c>
      <c r="Q149" t="str">
        <f>LEFT(N149,FIND("/",N149)-1)</f>
        <v>film &amp; video</v>
      </c>
      <c r="R149" t="str">
        <f>RIGHT(N149,LEN(N149)-FIND("/",N149))</f>
        <v>science fiction</v>
      </c>
      <c r="S149" s="9">
        <f>(J149/86400)+25569+(-6/24)</f>
        <v>41969.517824074079</v>
      </c>
      <c r="T149" s="9">
        <f>(I149/86400)+25569+(-6/24)</f>
        <v>42012.512499999997</v>
      </c>
      <c r="U149">
        <f>VLOOKUP(F149,Statenum_data!$A$1:$B$4,2,FALSE)</f>
        <v>3</v>
      </c>
    </row>
    <row r="150" spans="1:21" ht="45" x14ac:dyDescent="0.2">
      <c r="A150">
        <v>148</v>
      </c>
      <c r="B150" s="3" t="s">
        <v>150</v>
      </c>
      <c r="C150" s="3" t="s">
        <v>4258</v>
      </c>
      <c r="D150" s="13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>
        <f>E150/L150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9">
        <f>(J150/86400)+25569+(-6/24)</f>
        <v>42397.031666666662</v>
      </c>
      <c r="T150" s="9">
        <f>(I150/86400)+25569+(-6/24)</f>
        <v>42427.031666666662</v>
      </c>
      <c r="U150">
        <f>VLOOKUP(F150,Statenum_data!$A$1:$B$4,2,FALSE)</f>
        <v>3</v>
      </c>
    </row>
    <row r="151" spans="1:21" ht="45" x14ac:dyDescent="0.2">
      <c r="A151">
        <v>149</v>
      </c>
      <c r="B151" s="3" t="s">
        <v>151</v>
      </c>
      <c r="C151" s="3" t="s">
        <v>4259</v>
      </c>
      <c r="D151" s="13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>
        <f>E151/L151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9">
        <f>(J151/86400)+25569+(-6/24)</f>
        <v>41967.922106481477</v>
      </c>
      <c r="T151" s="9">
        <f>(I151/86400)+25569+(-6/24)</f>
        <v>41998.083333333328</v>
      </c>
      <c r="U151">
        <f>VLOOKUP(F151,Statenum_data!$A$1:$B$4,2,FALSE)</f>
        <v>3</v>
      </c>
    </row>
    <row r="152" spans="1:21" ht="45" x14ac:dyDescent="0.2">
      <c r="A152">
        <v>150</v>
      </c>
      <c r="B152" s="3" t="s">
        <v>152</v>
      </c>
      <c r="C152" s="3" t="s">
        <v>4260</v>
      </c>
      <c r="D152" s="13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>
        <f>E152/L152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9">
        <f>(J152/86400)+25569+(-6/24)</f>
        <v>42089.911828703705</v>
      </c>
      <c r="T152" s="9">
        <f>(I152/86400)+25569+(-6/24)</f>
        <v>42149.911828703705</v>
      </c>
      <c r="U152">
        <f>VLOOKUP(F152,Statenum_data!$A$1:$B$4,2,FALSE)</f>
        <v>3</v>
      </c>
    </row>
    <row r="153" spans="1:21" ht="45" x14ac:dyDescent="0.2">
      <c r="A153">
        <v>151</v>
      </c>
      <c r="B153" s="3" t="s">
        <v>153</v>
      </c>
      <c r="C153" s="3" t="s">
        <v>4261</v>
      </c>
      <c r="D153" s="1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>
        <f>E153/L153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9">
        <f>(J153/86400)+25569+(-6/24)</f>
        <v>42113.300821759258</v>
      </c>
      <c r="T153" s="9">
        <f>(I153/86400)+25569+(-6/24)</f>
        <v>42173.300821759258</v>
      </c>
      <c r="U153">
        <f>VLOOKUP(F153,Statenum_data!$A$1:$B$4,2,FALSE)</f>
        <v>3</v>
      </c>
    </row>
    <row r="154" spans="1:21" ht="30" x14ac:dyDescent="0.2">
      <c r="A154">
        <v>152</v>
      </c>
      <c r="B154" s="3" t="s">
        <v>154</v>
      </c>
      <c r="C154" s="3" t="s">
        <v>4262</v>
      </c>
      <c r="D154" s="13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>
        <f>E154/L154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9">
        <f>(J154/86400)+25569+(-6/24)</f>
        <v>41874.827546296292</v>
      </c>
      <c r="T154" s="9">
        <f>(I154/86400)+25569+(-6/24)</f>
        <v>41904.827546296292</v>
      </c>
      <c r="U154">
        <f>VLOOKUP(F154,Statenum_data!$A$1:$B$4,2,FALSE)</f>
        <v>3</v>
      </c>
    </row>
    <row r="155" spans="1:21" ht="45" x14ac:dyDescent="0.2">
      <c r="A155">
        <v>153</v>
      </c>
      <c r="B155" s="3" t="s">
        <v>155</v>
      </c>
      <c r="C155" s="3" t="s">
        <v>4263</v>
      </c>
      <c r="D155" s="13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>
        <f>E155/L155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9">
        <f>(J155/86400)+25569+(-6/24)</f>
        <v>41933.336157407408</v>
      </c>
      <c r="T155" s="9">
        <f>(I155/86400)+25569+(-6/24)</f>
        <v>41975.377824074079</v>
      </c>
      <c r="U155">
        <f>VLOOKUP(F155,Statenum_data!$A$1:$B$4,2,FALSE)</f>
        <v>3</v>
      </c>
    </row>
    <row r="156" spans="1:21" ht="30" x14ac:dyDescent="0.2">
      <c r="A156">
        <v>154</v>
      </c>
      <c r="B156" s="3" t="s">
        <v>156</v>
      </c>
      <c r="C156" s="3" t="s">
        <v>4264</v>
      </c>
      <c r="D156" s="13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>
        <f>E156/L156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9">
        <f>(J156/86400)+25569+(-6/24)</f>
        <v>42115.297395833331</v>
      </c>
      <c r="T156" s="9">
        <f>(I156/86400)+25569+(-6/24)</f>
        <v>42158.297395833331</v>
      </c>
      <c r="U156">
        <f>VLOOKUP(F156,Statenum_data!$A$1:$B$4,2,FALSE)</f>
        <v>3</v>
      </c>
    </row>
    <row r="157" spans="1:21" ht="60" x14ac:dyDescent="0.2">
      <c r="A157">
        <v>155</v>
      </c>
      <c r="B157" s="3" t="s">
        <v>157</v>
      </c>
      <c r="C157" s="3" t="s">
        <v>4265</v>
      </c>
      <c r="D157" s="13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>
        <f>E157/L157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9">
        <f>(J157/86400)+25569+(-6/24)</f>
        <v>42168.309432870374</v>
      </c>
      <c r="T157" s="9">
        <f>(I157/86400)+25569+(-6/24)</f>
        <v>42208.309432870374</v>
      </c>
      <c r="U157">
        <f>VLOOKUP(F157,Statenum_data!$A$1:$B$4,2,FALSE)</f>
        <v>3</v>
      </c>
    </row>
    <row r="158" spans="1:21" ht="45" x14ac:dyDescent="0.2">
      <c r="A158">
        <v>156</v>
      </c>
      <c r="B158" s="3" t="s">
        <v>158</v>
      </c>
      <c r="C158" s="3" t="s">
        <v>4266</v>
      </c>
      <c r="D158" s="13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>
        <f>E158/L158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9">
        <f>(J158/86400)+25569+(-6/24)</f>
        <v>41793.874953703707</v>
      </c>
      <c r="T158" s="9">
        <f>(I158/86400)+25569+(-6/24)</f>
        <v>41853.874953703707</v>
      </c>
      <c r="U158">
        <f>VLOOKUP(F158,Statenum_data!$A$1:$B$4,2,FALSE)</f>
        <v>3</v>
      </c>
    </row>
    <row r="159" spans="1:21" ht="45" x14ac:dyDescent="0.2">
      <c r="A159">
        <v>157</v>
      </c>
      <c r="B159" s="3" t="s">
        <v>159</v>
      </c>
      <c r="C159" s="3" t="s">
        <v>4267</v>
      </c>
      <c r="D159" s="13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>
        <f>E159/L159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9">
        <f>(J159/86400)+25569+(-6/24)</f>
        <v>42396.661712962959</v>
      </c>
      <c r="T159" s="9">
        <f>(I159/86400)+25569+(-6/24)</f>
        <v>42426.661712962959</v>
      </c>
      <c r="U159">
        <f>VLOOKUP(F159,Statenum_data!$A$1:$B$4,2,FALSE)</f>
        <v>3</v>
      </c>
    </row>
    <row r="160" spans="1:21" ht="45" x14ac:dyDescent="0.2">
      <c r="A160">
        <v>158</v>
      </c>
      <c r="B160" s="3" t="s">
        <v>160</v>
      </c>
      <c r="C160" s="3" t="s">
        <v>4268</v>
      </c>
      <c r="D160" s="13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t="e">
        <f>E160/L160</f>
        <v>#DIV/0!</v>
      </c>
      <c r="Q160" t="str">
        <f>LEFT(N160,FIND("/",N160)-1)</f>
        <v>film &amp; video</v>
      </c>
      <c r="R160" t="str">
        <f>RIGHT(N160,LEN(N160)-FIND("/",N160))</f>
        <v>science fiction</v>
      </c>
      <c r="S160" s="9">
        <f>(J160/86400)+25569+(-6/24)</f>
        <v>41903.82671296296</v>
      </c>
      <c r="T160" s="9">
        <f>(I160/86400)+25569+(-6/24)</f>
        <v>41933.82671296296</v>
      </c>
      <c r="U160">
        <f>VLOOKUP(F160,Statenum_data!$A$1:$B$4,2,FALSE)</f>
        <v>3</v>
      </c>
    </row>
    <row r="161" spans="1:21" ht="45" x14ac:dyDescent="0.2">
      <c r="A161">
        <v>159</v>
      </c>
      <c r="B161" s="3" t="s">
        <v>161</v>
      </c>
      <c r="C161" s="3" t="s">
        <v>4269</v>
      </c>
      <c r="D161" s="13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>
        <f>E161/L161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9">
        <f>(J161/86400)+25569+(-6/24)</f>
        <v>42514.184548611112</v>
      </c>
      <c r="T161" s="9">
        <f>(I161/86400)+25569+(-6/24)</f>
        <v>42554.184548611112</v>
      </c>
      <c r="U161">
        <f>VLOOKUP(F161,Statenum_data!$A$1:$B$4,2,FALSE)</f>
        <v>3</v>
      </c>
    </row>
    <row r="162" spans="1:21" ht="45" x14ac:dyDescent="0.2">
      <c r="A162">
        <v>160</v>
      </c>
      <c r="B162" s="3" t="s">
        <v>162</v>
      </c>
      <c r="C162" s="3" t="s">
        <v>4270</v>
      </c>
      <c r="D162" s="13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t="e">
        <f>E162/L162</f>
        <v>#DIV/0!</v>
      </c>
      <c r="Q162" t="str">
        <f>LEFT(N162,FIND("/",N162)-1)</f>
        <v>film &amp; video</v>
      </c>
      <c r="R162" t="str">
        <f>RIGHT(N162,LEN(N162)-FIND("/",N162))</f>
        <v>drama</v>
      </c>
      <c r="S162" s="9">
        <f>(J162/86400)+25569+(-6/24)</f>
        <v>42171.663090277776</v>
      </c>
      <c r="T162" s="9">
        <f>(I162/86400)+25569+(-6/24)</f>
        <v>42231.663090277776</v>
      </c>
      <c r="U162">
        <f>VLOOKUP(F162,Statenum_data!$A$1:$B$4,2,FALSE)</f>
        <v>2</v>
      </c>
    </row>
    <row r="163" spans="1:21" ht="45" x14ac:dyDescent="0.2">
      <c r="A163">
        <v>161</v>
      </c>
      <c r="B163" s="3" t="s">
        <v>163</v>
      </c>
      <c r="C163" s="3" t="s">
        <v>4271</v>
      </c>
      <c r="D163" s="1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>
        <f>E163/L163</f>
        <v>5</v>
      </c>
      <c r="Q163" t="str">
        <f>LEFT(N163,FIND("/",N163)-1)</f>
        <v>film &amp; video</v>
      </c>
      <c r="R163" t="str">
        <f>RIGHT(N163,LEN(N163)-FIND("/",N163))</f>
        <v>drama</v>
      </c>
      <c r="S163" s="9">
        <f>(J163/86400)+25569+(-6/24)</f>
        <v>41792.437442129631</v>
      </c>
      <c r="T163" s="9">
        <f>(I163/86400)+25569+(-6/24)</f>
        <v>41822.437442129631</v>
      </c>
      <c r="U163">
        <f>VLOOKUP(F163,Statenum_data!$A$1:$B$4,2,FALSE)</f>
        <v>2</v>
      </c>
    </row>
    <row r="164" spans="1:21" ht="45" x14ac:dyDescent="0.2">
      <c r="A164">
        <v>162</v>
      </c>
      <c r="B164" s="3" t="s">
        <v>164</v>
      </c>
      <c r="C164" s="3" t="s">
        <v>4272</v>
      </c>
      <c r="D164" s="13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>
        <f>E164/L164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9">
        <f>(J164/86400)+25569+(-6/24)</f>
        <v>41834.876805555556</v>
      </c>
      <c r="T164" s="9">
        <f>(I164/86400)+25569+(-6/24)</f>
        <v>41867.737500000003</v>
      </c>
      <c r="U164">
        <f>VLOOKUP(F164,Statenum_data!$A$1:$B$4,2,FALSE)</f>
        <v>2</v>
      </c>
    </row>
    <row r="165" spans="1:21" ht="60" x14ac:dyDescent="0.2">
      <c r="A165">
        <v>163</v>
      </c>
      <c r="B165" s="3" t="s">
        <v>165</v>
      </c>
      <c r="C165" s="3" t="s">
        <v>4273</v>
      </c>
      <c r="D165" s="13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t="e">
        <f>E165/L165</f>
        <v>#DIV/0!</v>
      </c>
      <c r="Q165" t="str">
        <f>LEFT(N165,FIND("/",N165)-1)</f>
        <v>film &amp; video</v>
      </c>
      <c r="R165" t="str">
        <f>RIGHT(N165,LEN(N165)-FIND("/",N165))</f>
        <v>drama</v>
      </c>
      <c r="S165" s="9">
        <f>(J165/86400)+25569+(-6/24)</f>
        <v>42243.711273148147</v>
      </c>
      <c r="T165" s="9">
        <f>(I165/86400)+25569+(-6/24)</f>
        <v>42277.75</v>
      </c>
      <c r="U165">
        <f>VLOOKUP(F165,Statenum_data!$A$1:$B$4,2,FALSE)</f>
        <v>2</v>
      </c>
    </row>
    <row r="166" spans="1:21" ht="45" x14ac:dyDescent="0.2">
      <c r="A166">
        <v>164</v>
      </c>
      <c r="B166" s="3" t="s">
        <v>166</v>
      </c>
      <c r="C166" s="3" t="s">
        <v>4274</v>
      </c>
      <c r="D166" s="13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>
        <f>E166/L166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9">
        <f>(J166/86400)+25569+(-6/24)</f>
        <v>41841.512743055559</v>
      </c>
      <c r="T166" s="9">
        <f>(I166/86400)+25569+(-6/24)</f>
        <v>41901.512743055559</v>
      </c>
      <c r="U166">
        <f>VLOOKUP(F166,Statenum_data!$A$1:$B$4,2,FALSE)</f>
        <v>2</v>
      </c>
    </row>
    <row r="167" spans="1:21" ht="30" x14ac:dyDescent="0.2">
      <c r="A167">
        <v>165</v>
      </c>
      <c r="B167" s="3" t="s">
        <v>167</v>
      </c>
      <c r="C167" s="3" t="s">
        <v>4275</v>
      </c>
      <c r="D167" s="13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t="e">
        <f>E167/L167</f>
        <v>#DIV/0!</v>
      </c>
      <c r="Q167" t="str">
        <f>LEFT(N167,FIND("/",N167)-1)</f>
        <v>film &amp; video</v>
      </c>
      <c r="R167" t="str">
        <f>RIGHT(N167,LEN(N167)-FIND("/",N167))</f>
        <v>drama</v>
      </c>
      <c r="S167" s="9">
        <f>(J167/86400)+25569+(-6/24)</f>
        <v>42351.408842592587</v>
      </c>
      <c r="T167" s="9">
        <f>(I167/86400)+25569+(-6/24)</f>
        <v>42381.408842592587</v>
      </c>
      <c r="U167">
        <f>VLOOKUP(F167,Statenum_data!$A$1:$B$4,2,FALSE)</f>
        <v>2</v>
      </c>
    </row>
    <row r="168" spans="1:21" ht="45" x14ac:dyDescent="0.2">
      <c r="A168">
        <v>166</v>
      </c>
      <c r="B168" s="3" t="s">
        <v>168</v>
      </c>
      <c r="C168" s="3" t="s">
        <v>4276</v>
      </c>
      <c r="D168" s="13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>
        <f>E168/L168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9">
        <f>(J168/86400)+25569+(-6/24)</f>
        <v>42720.825949074075</v>
      </c>
      <c r="T168" s="9">
        <f>(I168/86400)+25569+(-6/24)</f>
        <v>42750.825949074075</v>
      </c>
      <c r="U168">
        <f>VLOOKUP(F168,Statenum_data!$A$1:$B$4,2,FALSE)</f>
        <v>2</v>
      </c>
    </row>
    <row r="169" spans="1:21" ht="45" x14ac:dyDescent="0.2">
      <c r="A169">
        <v>167</v>
      </c>
      <c r="B169" s="3" t="s">
        <v>169</v>
      </c>
      <c r="C169" s="3" t="s">
        <v>4277</v>
      </c>
      <c r="D169" s="13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>
        <f>E169/L169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9">
        <f>(J169/86400)+25569+(-6/24)</f>
        <v>42160.677488425921</v>
      </c>
      <c r="T169" s="9">
        <f>(I169/86400)+25569+(-6/24)</f>
        <v>42220.677488425921</v>
      </c>
      <c r="U169">
        <f>VLOOKUP(F169,Statenum_data!$A$1:$B$4,2,FALSE)</f>
        <v>2</v>
      </c>
    </row>
    <row r="170" spans="1:21" ht="45" x14ac:dyDescent="0.2">
      <c r="A170">
        <v>168</v>
      </c>
      <c r="B170" s="3" t="s">
        <v>170</v>
      </c>
      <c r="C170" s="3" t="s">
        <v>4278</v>
      </c>
      <c r="D170" s="13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>
        <f>E170/L170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9">
        <f>(J170/86400)+25569+(-6/24)</f>
        <v>42052.58530092593</v>
      </c>
      <c r="T170" s="9">
        <f>(I170/86400)+25569+(-6/24)</f>
        <v>42082.543634259258</v>
      </c>
      <c r="U170">
        <f>VLOOKUP(F170,Statenum_data!$A$1:$B$4,2,FALSE)</f>
        <v>2</v>
      </c>
    </row>
    <row r="171" spans="1:21" ht="45" x14ac:dyDescent="0.2">
      <c r="A171">
        <v>169</v>
      </c>
      <c r="B171" s="3" t="s">
        <v>171</v>
      </c>
      <c r="C171" s="3" t="s">
        <v>4279</v>
      </c>
      <c r="D171" s="13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>
        <f>E171/L171</f>
        <v>56</v>
      </c>
      <c r="Q171" t="str">
        <f>LEFT(N171,FIND("/",N171)-1)</f>
        <v>film &amp; video</v>
      </c>
      <c r="R171" t="str">
        <f>RIGHT(N171,LEN(N171)-FIND("/",N171))</f>
        <v>drama</v>
      </c>
      <c r="S171" s="9">
        <f>(J171/86400)+25569+(-6/24)</f>
        <v>41900.255312499998</v>
      </c>
      <c r="T171" s="9">
        <f>(I171/86400)+25569+(-6/24)</f>
        <v>41930.255312499998</v>
      </c>
      <c r="U171">
        <f>VLOOKUP(F171,Statenum_data!$A$1:$B$4,2,FALSE)</f>
        <v>2</v>
      </c>
    </row>
    <row r="172" spans="1:21" ht="45" x14ac:dyDescent="0.2">
      <c r="A172">
        <v>170</v>
      </c>
      <c r="B172" s="3" t="s">
        <v>172</v>
      </c>
      <c r="C172" s="3" t="s">
        <v>4280</v>
      </c>
      <c r="D172" s="13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>
        <f>E172/L172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9">
        <f>(J172/86400)+25569+(-6/24)</f>
        <v>42216.727812500001</v>
      </c>
      <c r="T172" s="9">
        <f>(I172/86400)+25569+(-6/24)</f>
        <v>42245.977777777778</v>
      </c>
      <c r="U172">
        <f>VLOOKUP(F172,Statenum_data!$A$1:$B$4,2,FALSE)</f>
        <v>2</v>
      </c>
    </row>
    <row r="173" spans="1:21" ht="45" x14ac:dyDescent="0.2">
      <c r="A173">
        <v>171</v>
      </c>
      <c r="B173" s="3" t="s">
        <v>173</v>
      </c>
      <c r="C173" s="3" t="s">
        <v>4281</v>
      </c>
      <c r="D173" s="1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>
        <f>E173/L173</f>
        <v>1</v>
      </c>
      <c r="Q173" t="str">
        <f>LEFT(N173,FIND("/",N173)-1)</f>
        <v>film &amp; video</v>
      </c>
      <c r="R173" t="str">
        <f>RIGHT(N173,LEN(N173)-FIND("/",N173))</f>
        <v>drama</v>
      </c>
      <c r="S173" s="9">
        <f>(J173/86400)+25569+(-6/24)</f>
        <v>42533.930717592593</v>
      </c>
      <c r="T173" s="9">
        <f>(I173/86400)+25569+(-6/24)</f>
        <v>42593.930717592593</v>
      </c>
      <c r="U173">
        <f>VLOOKUP(F173,Statenum_data!$A$1:$B$4,2,FALSE)</f>
        <v>2</v>
      </c>
    </row>
    <row r="174" spans="1:21" ht="45" x14ac:dyDescent="0.2">
      <c r="A174">
        <v>172</v>
      </c>
      <c r="B174" s="3" t="s">
        <v>174</v>
      </c>
      <c r="C174" s="3" t="s">
        <v>4282</v>
      </c>
      <c r="D174" s="13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t="e">
        <f>E174/L174</f>
        <v>#DIV/0!</v>
      </c>
      <c r="Q174" t="str">
        <f>LEFT(N174,FIND("/",N174)-1)</f>
        <v>film &amp; video</v>
      </c>
      <c r="R174" t="str">
        <f>RIGHT(N174,LEN(N174)-FIND("/",N174))</f>
        <v>drama</v>
      </c>
      <c r="S174" s="9">
        <f>(J174/86400)+25569+(-6/24)</f>
        <v>42047.144942129627</v>
      </c>
      <c r="T174" s="9">
        <f>(I174/86400)+25569+(-6/24)</f>
        <v>42082.103275462963</v>
      </c>
      <c r="U174">
        <f>VLOOKUP(F174,Statenum_data!$A$1:$B$4,2,FALSE)</f>
        <v>2</v>
      </c>
    </row>
    <row r="175" spans="1:21" ht="45" x14ac:dyDescent="0.2">
      <c r="A175">
        <v>173</v>
      </c>
      <c r="B175" s="3" t="s">
        <v>175</v>
      </c>
      <c r="C175" s="3" t="s">
        <v>4283</v>
      </c>
      <c r="D175" s="13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t="e">
        <f>E175/L175</f>
        <v>#DIV/0!</v>
      </c>
      <c r="Q175" t="str">
        <f>LEFT(N175,FIND("/",N175)-1)</f>
        <v>film &amp; video</v>
      </c>
      <c r="R175" t="str">
        <f>RIGHT(N175,LEN(N175)-FIND("/",N175))</f>
        <v>drama</v>
      </c>
      <c r="S175" s="9">
        <f>(J175/86400)+25569+(-6/24)</f>
        <v>42033.323009259257</v>
      </c>
      <c r="T175" s="9">
        <f>(I175/86400)+25569+(-6/24)</f>
        <v>42063.323009259257</v>
      </c>
      <c r="U175">
        <f>VLOOKUP(F175,Statenum_data!$A$1:$B$4,2,FALSE)</f>
        <v>2</v>
      </c>
    </row>
    <row r="176" spans="1:21" ht="45" x14ac:dyDescent="0.2">
      <c r="A176">
        <v>174</v>
      </c>
      <c r="B176" s="3" t="s">
        <v>176</v>
      </c>
      <c r="C176" s="3" t="s">
        <v>4284</v>
      </c>
      <c r="D176" s="13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t="e">
        <f>E176/L176</f>
        <v>#DIV/0!</v>
      </c>
      <c r="Q176" t="str">
        <f>LEFT(N176,FIND("/",N176)-1)</f>
        <v>film &amp; video</v>
      </c>
      <c r="R176" t="str">
        <f>RIGHT(N176,LEN(N176)-FIND("/",N176))</f>
        <v>drama</v>
      </c>
      <c r="S176" s="9">
        <f>(J176/86400)+25569+(-6/24)</f>
        <v>42072.508981481486</v>
      </c>
      <c r="T176" s="9">
        <f>(I176/86400)+25569+(-6/24)</f>
        <v>42132.508981481486</v>
      </c>
      <c r="U176">
        <f>VLOOKUP(F176,Statenum_data!$A$1:$B$4,2,FALSE)</f>
        <v>2</v>
      </c>
    </row>
    <row r="177" spans="1:21" ht="45" x14ac:dyDescent="0.2">
      <c r="A177">
        <v>175</v>
      </c>
      <c r="B177" s="3" t="s">
        <v>177</v>
      </c>
      <c r="C177" s="3" t="s">
        <v>4285</v>
      </c>
      <c r="D177" s="13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>
        <f>E177/L177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9">
        <f>(J177/86400)+25569+(-6/24)</f>
        <v>41855.527905092589</v>
      </c>
      <c r="T177" s="9">
        <f>(I177/86400)+25569+(-6/24)</f>
        <v>41880.527905092589</v>
      </c>
      <c r="U177">
        <f>VLOOKUP(F177,Statenum_data!$A$1:$B$4,2,FALSE)</f>
        <v>2</v>
      </c>
    </row>
    <row r="178" spans="1:21" ht="45" x14ac:dyDescent="0.2">
      <c r="A178">
        <v>176</v>
      </c>
      <c r="B178" s="3" t="s">
        <v>178</v>
      </c>
      <c r="C178" s="3" t="s">
        <v>4286</v>
      </c>
      <c r="D178" s="13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t="e">
        <f>E178/L178</f>
        <v>#DIV/0!</v>
      </c>
      <c r="Q178" t="str">
        <f>LEFT(N178,FIND("/",N178)-1)</f>
        <v>film &amp; video</v>
      </c>
      <c r="R178" t="str">
        <f>RIGHT(N178,LEN(N178)-FIND("/",N178))</f>
        <v>drama</v>
      </c>
      <c r="S178" s="9">
        <f>(J178/86400)+25569+(-6/24)</f>
        <v>42191.574062500003</v>
      </c>
      <c r="T178" s="9">
        <f>(I178/86400)+25569+(-6/24)</f>
        <v>42221.574062500003</v>
      </c>
      <c r="U178">
        <f>VLOOKUP(F178,Statenum_data!$A$1:$B$4,2,FALSE)</f>
        <v>2</v>
      </c>
    </row>
    <row r="179" spans="1:21" ht="30" x14ac:dyDescent="0.2">
      <c r="A179">
        <v>177</v>
      </c>
      <c r="B179" s="3" t="s">
        <v>179</v>
      </c>
      <c r="C179" s="3" t="s">
        <v>4287</v>
      </c>
      <c r="D179" s="13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>
        <f>E179/L179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9">
        <f>(J179/86400)+25569+(-6/24)</f>
        <v>42069.797754629632</v>
      </c>
      <c r="T179" s="9">
        <f>(I179/86400)+25569+(-6/24)</f>
        <v>42086.75608796296</v>
      </c>
      <c r="U179">
        <f>VLOOKUP(F179,Statenum_data!$A$1:$B$4,2,FALSE)</f>
        <v>2</v>
      </c>
    </row>
    <row r="180" spans="1:21" ht="30" x14ac:dyDescent="0.2">
      <c r="A180">
        <v>178</v>
      </c>
      <c r="B180" s="3" t="s">
        <v>180</v>
      </c>
      <c r="C180" s="3" t="s">
        <v>4288</v>
      </c>
      <c r="D180" s="13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t="e">
        <f>E180/L180</f>
        <v>#DIV/0!</v>
      </c>
      <c r="Q180" t="str">
        <f>LEFT(N180,FIND("/",N180)-1)</f>
        <v>film &amp; video</v>
      </c>
      <c r="R180" t="str">
        <f>RIGHT(N180,LEN(N180)-FIND("/",N180))</f>
        <v>drama</v>
      </c>
      <c r="S180" s="9">
        <f>(J180/86400)+25569+(-6/24)</f>
        <v>42304.705381944441</v>
      </c>
      <c r="T180" s="9">
        <f>(I180/86400)+25569+(-6/24)</f>
        <v>42334.747048611112</v>
      </c>
      <c r="U180">
        <f>VLOOKUP(F180,Statenum_data!$A$1:$B$4,2,FALSE)</f>
        <v>2</v>
      </c>
    </row>
    <row r="181" spans="1:21" ht="30" x14ac:dyDescent="0.2">
      <c r="A181">
        <v>179</v>
      </c>
      <c r="B181" s="3" t="s">
        <v>181</v>
      </c>
      <c r="C181" s="3" t="s">
        <v>4289</v>
      </c>
      <c r="D181" s="13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>
        <f>E181/L181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9">
        <f>(J181/86400)+25569+(-6/24)</f>
        <v>42402.830497685187</v>
      </c>
      <c r="T181" s="9">
        <f>(I181/86400)+25569+(-6/24)</f>
        <v>42432.830497685187</v>
      </c>
      <c r="U181">
        <f>VLOOKUP(F181,Statenum_data!$A$1:$B$4,2,FALSE)</f>
        <v>2</v>
      </c>
    </row>
    <row r="182" spans="1:21" ht="45" x14ac:dyDescent="0.2">
      <c r="A182">
        <v>180</v>
      </c>
      <c r="B182" s="3" t="s">
        <v>182</v>
      </c>
      <c r="C182" s="3" t="s">
        <v>4290</v>
      </c>
      <c r="D182" s="13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>
        <f>E182/L182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9">
        <f>(J182/86400)+25569+(-6/24)</f>
        <v>42067.741238425922</v>
      </c>
      <c r="T182" s="9">
        <f>(I182/86400)+25569+(-6/24)</f>
        <v>42107.541666666672</v>
      </c>
      <c r="U182">
        <f>VLOOKUP(F182,Statenum_data!$A$1:$B$4,2,FALSE)</f>
        <v>2</v>
      </c>
    </row>
    <row r="183" spans="1:21" ht="45" x14ac:dyDescent="0.2">
      <c r="A183">
        <v>181</v>
      </c>
      <c r="B183" s="3" t="s">
        <v>183</v>
      </c>
      <c r="C183" s="3" t="s">
        <v>4291</v>
      </c>
      <c r="D183" s="1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>
        <f>E183/L183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9">
        <f>(J183/86400)+25569+(-6/24)</f>
        <v>42147.491840277777</v>
      </c>
      <c r="T183" s="9">
        <f>(I183/86400)+25569+(-6/24)</f>
        <v>42177.491840277777</v>
      </c>
      <c r="U183">
        <f>VLOOKUP(F183,Statenum_data!$A$1:$B$4,2,FALSE)</f>
        <v>2</v>
      </c>
    </row>
    <row r="184" spans="1:21" ht="45" x14ac:dyDescent="0.2">
      <c r="A184">
        <v>182</v>
      </c>
      <c r="B184" s="3" t="s">
        <v>184</v>
      </c>
      <c r="C184" s="3" t="s">
        <v>4292</v>
      </c>
      <c r="D184" s="13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t="e">
        <f>E184/L184</f>
        <v>#DIV/0!</v>
      </c>
      <c r="Q184" t="str">
        <f>LEFT(N184,FIND("/",N184)-1)</f>
        <v>film &amp; video</v>
      </c>
      <c r="R184" t="str">
        <f>RIGHT(N184,LEN(N184)-FIND("/",N184))</f>
        <v>drama</v>
      </c>
      <c r="S184" s="9">
        <f>(J184/86400)+25569+(-6/24)</f>
        <v>42711.761944444443</v>
      </c>
      <c r="T184" s="9">
        <f>(I184/86400)+25569+(-6/24)</f>
        <v>42741.761944444443</v>
      </c>
      <c r="U184">
        <f>VLOOKUP(F184,Statenum_data!$A$1:$B$4,2,FALSE)</f>
        <v>2</v>
      </c>
    </row>
    <row r="185" spans="1:21" x14ac:dyDescent="0.2">
      <c r="A185">
        <v>183</v>
      </c>
      <c r="B185" s="3" t="s">
        <v>185</v>
      </c>
      <c r="C185" s="3" t="s">
        <v>4293</v>
      </c>
      <c r="D185" s="13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>
        <f>E185/L185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9">
        <f>(J185/86400)+25569+(-6/24)</f>
        <v>41939.560300925928</v>
      </c>
      <c r="T185" s="9">
        <f>(I185/86400)+25569+(-6/24)</f>
        <v>41969.601967592593</v>
      </c>
      <c r="U185">
        <f>VLOOKUP(F185,Statenum_data!$A$1:$B$4,2,FALSE)</f>
        <v>2</v>
      </c>
    </row>
    <row r="186" spans="1:21" ht="45" x14ac:dyDescent="0.2">
      <c r="A186">
        <v>184</v>
      </c>
      <c r="B186" s="3" t="s">
        <v>186</v>
      </c>
      <c r="C186" s="3" t="s">
        <v>4294</v>
      </c>
      <c r="D186" s="13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>
        <f>E186/L186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9">
        <f>(J186/86400)+25569+(-6/24)</f>
        <v>41825.541226851856</v>
      </c>
      <c r="T186" s="9">
        <f>(I186/86400)+25569+(-6/24)</f>
        <v>41882.915972222225</v>
      </c>
      <c r="U186">
        <f>VLOOKUP(F186,Statenum_data!$A$1:$B$4,2,FALSE)</f>
        <v>2</v>
      </c>
    </row>
    <row r="187" spans="1:21" x14ac:dyDescent="0.2">
      <c r="A187">
        <v>185</v>
      </c>
      <c r="B187" s="3" t="s">
        <v>187</v>
      </c>
      <c r="C187" s="3" t="s">
        <v>4295</v>
      </c>
      <c r="D187" s="13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>
        <f>E187/L187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9">
        <f>(J187/86400)+25569+(-6/24)</f>
        <v>42570.66133101852</v>
      </c>
      <c r="T187" s="9">
        <f>(I187/86400)+25569+(-6/24)</f>
        <v>42600.66133101852</v>
      </c>
      <c r="U187">
        <f>VLOOKUP(F187,Statenum_data!$A$1:$B$4,2,FALSE)</f>
        <v>2</v>
      </c>
    </row>
    <row r="188" spans="1:21" ht="45" x14ac:dyDescent="0.2">
      <c r="A188">
        <v>186</v>
      </c>
      <c r="B188" s="3" t="s">
        <v>188</v>
      </c>
      <c r="C188" s="3" t="s">
        <v>4296</v>
      </c>
      <c r="D188" s="13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t="e">
        <f>E188/L188</f>
        <v>#DIV/0!</v>
      </c>
      <c r="Q188" t="str">
        <f>LEFT(N188,FIND("/",N188)-1)</f>
        <v>film &amp; video</v>
      </c>
      <c r="R188" t="str">
        <f>RIGHT(N188,LEN(N188)-FIND("/",N188))</f>
        <v>drama</v>
      </c>
      <c r="S188" s="9">
        <f>(J188/86400)+25569+(-6/24)</f>
        <v>42767.562893518523</v>
      </c>
      <c r="T188" s="9">
        <f>(I188/86400)+25569+(-6/24)</f>
        <v>42797.583333333328</v>
      </c>
      <c r="U188">
        <f>VLOOKUP(F188,Statenum_data!$A$1:$B$4,2,FALSE)</f>
        <v>2</v>
      </c>
    </row>
    <row r="189" spans="1:21" ht="30" x14ac:dyDescent="0.2">
      <c r="A189">
        <v>187</v>
      </c>
      <c r="B189" s="3" t="s">
        <v>189</v>
      </c>
      <c r="C189" s="3" t="s">
        <v>4297</v>
      </c>
      <c r="D189" s="13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>
        <f>E189/L189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9">
        <f>(J189/86400)+25569+(-6/24)</f>
        <v>42181.984456018516</v>
      </c>
      <c r="T189" s="9">
        <f>(I189/86400)+25569+(-6/24)</f>
        <v>42206.040972222225</v>
      </c>
      <c r="U189">
        <f>VLOOKUP(F189,Statenum_data!$A$1:$B$4,2,FALSE)</f>
        <v>2</v>
      </c>
    </row>
    <row r="190" spans="1:21" ht="45" x14ac:dyDescent="0.2">
      <c r="A190">
        <v>188</v>
      </c>
      <c r="B190" s="3" t="s">
        <v>190</v>
      </c>
      <c r="C190" s="3" t="s">
        <v>4298</v>
      </c>
      <c r="D190" s="13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t="e">
        <f>E190/L190</f>
        <v>#DIV/0!</v>
      </c>
      <c r="Q190" t="str">
        <f>LEFT(N190,FIND("/",N190)-1)</f>
        <v>film &amp; video</v>
      </c>
      <c r="R190" t="str">
        <f>RIGHT(N190,LEN(N190)-FIND("/",N190))</f>
        <v>drama</v>
      </c>
      <c r="S190" s="9">
        <f>(J190/86400)+25569+(-6/24)</f>
        <v>41856.93304398148</v>
      </c>
      <c r="T190" s="9">
        <f>(I190/86400)+25569+(-6/24)</f>
        <v>41886.93304398148</v>
      </c>
      <c r="U190">
        <f>VLOOKUP(F190,Statenum_data!$A$1:$B$4,2,FALSE)</f>
        <v>2</v>
      </c>
    </row>
    <row r="191" spans="1:21" ht="45" x14ac:dyDescent="0.2">
      <c r="A191">
        <v>189</v>
      </c>
      <c r="B191" s="3" t="s">
        <v>191</v>
      </c>
      <c r="C191" s="3" t="s">
        <v>4299</v>
      </c>
      <c r="D191" s="13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>
        <f>E191/L191</f>
        <v>69</v>
      </c>
      <c r="Q191" t="str">
        <f>LEFT(N191,FIND("/",N191)-1)</f>
        <v>film &amp; video</v>
      </c>
      <c r="R191" t="str">
        <f>RIGHT(N191,LEN(N191)-FIND("/",N191))</f>
        <v>drama</v>
      </c>
      <c r="S191" s="9">
        <f>(J191/86400)+25569+(-6/24)</f>
        <v>42556.440706018519</v>
      </c>
      <c r="T191" s="9">
        <f>(I191/86400)+25569+(-6/24)</f>
        <v>42616.440706018519</v>
      </c>
      <c r="U191">
        <f>VLOOKUP(F191,Statenum_data!$A$1:$B$4,2,FALSE)</f>
        <v>2</v>
      </c>
    </row>
    <row r="192" spans="1:21" x14ac:dyDescent="0.2">
      <c r="A192">
        <v>190</v>
      </c>
      <c r="B192" s="3" t="s">
        <v>192</v>
      </c>
      <c r="C192" s="3" t="s">
        <v>4300</v>
      </c>
      <c r="D192" s="13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>
        <f>E192/L192</f>
        <v>50</v>
      </c>
      <c r="Q192" t="str">
        <f>LEFT(N192,FIND("/",N192)-1)</f>
        <v>film &amp; video</v>
      </c>
      <c r="R192" t="str">
        <f>RIGHT(N192,LEN(N192)-FIND("/",N192))</f>
        <v>drama</v>
      </c>
      <c r="S192" s="9">
        <f>(J192/86400)+25569+(-6/24)</f>
        <v>42527.400995370372</v>
      </c>
      <c r="T192" s="9">
        <f>(I192/86400)+25569+(-6/24)</f>
        <v>42537.400995370372</v>
      </c>
      <c r="U192">
        <f>VLOOKUP(F192,Statenum_data!$A$1:$B$4,2,FALSE)</f>
        <v>2</v>
      </c>
    </row>
    <row r="193" spans="1:21" ht="45" x14ac:dyDescent="0.2">
      <c r="A193">
        <v>191</v>
      </c>
      <c r="B193" s="3" t="s">
        <v>193</v>
      </c>
      <c r="C193" s="3" t="s">
        <v>4301</v>
      </c>
      <c r="D193" s="1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>
        <f>E193/L193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9">
        <f>(J193/86400)+25569+(-6/24)</f>
        <v>42239.191412037035</v>
      </c>
      <c r="T193" s="9">
        <f>(I193/86400)+25569+(-6/24)</f>
        <v>42279.191412037035</v>
      </c>
      <c r="U193">
        <f>VLOOKUP(F193,Statenum_data!$A$1:$B$4,2,FALSE)</f>
        <v>2</v>
      </c>
    </row>
    <row r="194" spans="1:21" ht="45" x14ac:dyDescent="0.2">
      <c r="A194">
        <v>192</v>
      </c>
      <c r="B194" s="3" t="s">
        <v>194</v>
      </c>
      <c r="C194" s="3" t="s">
        <v>4302</v>
      </c>
      <c r="D194" s="13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>
        <f>E194/L194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9">
        <f>(J194/86400)+25569+(-6/24)</f>
        <v>41899.542037037041</v>
      </c>
      <c r="T194" s="9">
        <f>(I194/86400)+25569+(-6/24)</f>
        <v>41929.542037037041</v>
      </c>
      <c r="U194">
        <f>VLOOKUP(F194,Statenum_data!$A$1:$B$4,2,FALSE)</f>
        <v>2</v>
      </c>
    </row>
    <row r="195" spans="1:21" ht="45" x14ac:dyDescent="0.2">
      <c r="A195">
        <v>193</v>
      </c>
      <c r="B195" s="3" t="s">
        <v>195</v>
      </c>
      <c r="C195" s="3" t="s">
        <v>4303</v>
      </c>
      <c r="D195" s="13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t="e">
        <f>E195/L195</f>
        <v>#DIV/0!</v>
      </c>
      <c r="Q195" t="str">
        <f>LEFT(N195,FIND("/",N195)-1)</f>
        <v>film &amp; video</v>
      </c>
      <c r="R195" t="str">
        <f>RIGHT(N195,LEN(N195)-FIND("/",N195))</f>
        <v>drama</v>
      </c>
      <c r="S195" s="9">
        <f>(J195/86400)+25569+(-6/24)</f>
        <v>41911.684791666667</v>
      </c>
      <c r="T195" s="9">
        <f>(I195/86400)+25569+(-6/24)</f>
        <v>41971.726458333331</v>
      </c>
      <c r="U195">
        <f>VLOOKUP(F195,Statenum_data!$A$1:$B$4,2,FALSE)</f>
        <v>2</v>
      </c>
    </row>
    <row r="196" spans="1:21" ht="45" x14ac:dyDescent="0.2">
      <c r="A196">
        <v>194</v>
      </c>
      <c r="B196" s="3" t="s">
        <v>196</v>
      </c>
      <c r="C196" s="3" t="s">
        <v>4304</v>
      </c>
      <c r="D196" s="13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>
        <f>E196/L196</f>
        <v>1</v>
      </c>
      <c r="Q196" t="str">
        <f>LEFT(N196,FIND("/",N196)-1)</f>
        <v>film &amp; video</v>
      </c>
      <c r="R196" t="str">
        <f>RIGHT(N196,LEN(N196)-FIND("/",N196))</f>
        <v>drama</v>
      </c>
      <c r="S196" s="9">
        <f>(J196/86400)+25569+(-6/24)</f>
        <v>42375.746886574074</v>
      </c>
      <c r="T196" s="9">
        <f>(I196/86400)+25569+(-6/24)</f>
        <v>42435.746886574074</v>
      </c>
      <c r="U196">
        <f>VLOOKUP(F196,Statenum_data!$A$1:$B$4,2,FALSE)</f>
        <v>2</v>
      </c>
    </row>
    <row r="197" spans="1:21" ht="45" x14ac:dyDescent="0.2">
      <c r="A197">
        <v>195</v>
      </c>
      <c r="B197" s="3" t="s">
        <v>197</v>
      </c>
      <c r="C197" s="3" t="s">
        <v>4305</v>
      </c>
      <c r="D197" s="13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t="e">
        <f>E197/L197</f>
        <v>#DIV/0!</v>
      </c>
      <c r="Q197" t="str">
        <f>LEFT(N197,FIND("/",N197)-1)</f>
        <v>film &amp; video</v>
      </c>
      <c r="R197" t="str">
        <f>RIGHT(N197,LEN(N197)-FIND("/",N197))</f>
        <v>drama</v>
      </c>
      <c r="S197" s="9">
        <f>(J197/86400)+25569+(-6/24)</f>
        <v>42135.42050925926</v>
      </c>
      <c r="T197" s="9">
        <f>(I197/86400)+25569+(-6/24)</f>
        <v>42195.42050925926</v>
      </c>
      <c r="U197">
        <f>VLOOKUP(F197,Statenum_data!$A$1:$B$4,2,FALSE)</f>
        <v>2</v>
      </c>
    </row>
    <row r="198" spans="1:21" ht="45" x14ac:dyDescent="0.2">
      <c r="A198">
        <v>196</v>
      </c>
      <c r="B198" s="3" t="s">
        <v>198</v>
      </c>
      <c r="C198" s="3" t="s">
        <v>4306</v>
      </c>
      <c r="D198" s="13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>
        <f>E198/L198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9">
        <f>(J198/86400)+25569+(-6/24)</f>
        <v>42259.292800925927</v>
      </c>
      <c r="T198" s="9">
        <f>(I198/86400)+25569+(-6/24)</f>
        <v>42287.625</v>
      </c>
      <c r="U198">
        <f>VLOOKUP(F198,Statenum_data!$A$1:$B$4,2,FALSE)</f>
        <v>2</v>
      </c>
    </row>
    <row r="199" spans="1:21" ht="45" x14ac:dyDescent="0.2">
      <c r="A199">
        <v>197</v>
      </c>
      <c r="B199" s="3" t="s">
        <v>199</v>
      </c>
      <c r="C199" s="3" t="s">
        <v>4307</v>
      </c>
      <c r="D199" s="13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>
        <f>E199/L199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9">
        <f>(J199/86400)+25569+(-6/24)</f>
        <v>42741.598379629635</v>
      </c>
      <c r="T199" s="9">
        <f>(I199/86400)+25569+(-6/24)</f>
        <v>42783.625</v>
      </c>
      <c r="U199">
        <f>VLOOKUP(F199,Statenum_data!$A$1:$B$4,2,FALSE)</f>
        <v>2</v>
      </c>
    </row>
    <row r="200" spans="1:21" ht="45" x14ac:dyDescent="0.2">
      <c r="A200">
        <v>198</v>
      </c>
      <c r="B200" s="3" t="s">
        <v>200</v>
      </c>
      <c r="C200" s="3" t="s">
        <v>4308</v>
      </c>
      <c r="D200" s="13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>
        <f>E200/L200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9">
        <f>(J200/86400)+25569+(-6/24)</f>
        <v>41887.133356481485</v>
      </c>
      <c r="T200" s="9">
        <f>(I200/86400)+25569+(-6/24)</f>
        <v>41917.133356481485</v>
      </c>
      <c r="U200">
        <f>VLOOKUP(F200,Statenum_data!$A$1:$B$4,2,FALSE)</f>
        <v>2</v>
      </c>
    </row>
    <row r="201" spans="1:21" ht="45" x14ac:dyDescent="0.2">
      <c r="A201">
        <v>199</v>
      </c>
      <c r="B201" s="3" t="s">
        <v>201</v>
      </c>
      <c r="C201" s="3" t="s">
        <v>4309</v>
      </c>
      <c r="D201" s="13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t="e">
        <f>E201/L201</f>
        <v>#DIV/0!</v>
      </c>
      <c r="Q201" t="str">
        <f>LEFT(N201,FIND("/",N201)-1)</f>
        <v>film &amp; video</v>
      </c>
      <c r="R201" t="str">
        <f>RIGHT(N201,LEN(N201)-FIND("/",N201))</f>
        <v>drama</v>
      </c>
      <c r="S201" s="9">
        <f>(J201/86400)+25569+(-6/24)</f>
        <v>42583.873865740738</v>
      </c>
      <c r="T201" s="9">
        <f>(I201/86400)+25569+(-6/24)</f>
        <v>42613.873865740738</v>
      </c>
      <c r="U201">
        <f>VLOOKUP(F201,Statenum_data!$A$1:$B$4,2,FALSE)</f>
        <v>2</v>
      </c>
    </row>
    <row r="202" spans="1:21" ht="30" x14ac:dyDescent="0.2">
      <c r="A202">
        <v>200</v>
      </c>
      <c r="B202" s="3" t="s">
        <v>202</v>
      </c>
      <c r="C202" s="3" t="s">
        <v>4310</v>
      </c>
      <c r="D202" s="13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>
        <f>E202/L202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9">
        <f>(J202/86400)+25569+(-6/24)</f>
        <v>41866.833368055552</v>
      </c>
      <c r="T202" s="9">
        <f>(I202/86400)+25569+(-6/24)</f>
        <v>41896.833368055552</v>
      </c>
      <c r="U202">
        <f>VLOOKUP(F202,Statenum_data!$A$1:$B$4,2,FALSE)</f>
        <v>2</v>
      </c>
    </row>
    <row r="203" spans="1:21" ht="45" x14ac:dyDescent="0.2">
      <c r="A203">
        <v>201</v>
      </c>
      <c r="B203" s="3" t="s">
        <v>203</v>
      </c>
      <c r="C203" s="3" t="s">
        <v>4311</v>
      </c>
      <c r="D203" s="1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>
        <f>E203/L203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9">
        <f>(J203/86400)+25569+(-6/24)</f>
        <v>42023.568622685183</v>
      </c>
      <c r="T203" s="9">
        <f>(I203/86400)+25569+(-6/24)</f>
        <v>42043.568622685183</v>
      </c>
      <c r="U203">
        <f>VLOOKUP(F203,Statenum_data!$A$1:$B$4,2,FALSE)</f>
        <v>2</v>
      </c>
    </row>
    <row r="204" spans="1:21" x14ac:dyDescent="0.2">
      <c r="A204">
        <v>202</v>
      </c>
      <c r="B204" s="3" t="s">
        <v>204</v>
      </c>
      <c r="C204" s="3" t="s">
        <v>4312</v>
      </c>
      <c r="D204" s="13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t="e">
        <f>E204/L204</f>
        <v>#DIV/0!</v>
      </c>
      <c r="Q204" t="str">
        <f>LEFT(N204,FIND("/",N204)-1)</f>
        <v>film &amp; video</v>
      </c>
      <c r="R204" t="str">
        <f>RIGHT(N204,LEN(N204)-FIND("/",N204))</f>
        <v>drama</v>
      </c>
      <c r="S204" s="9">
        <f>(J204/86400)+25569+(-6/24)</f>
        <v>42255.677824074075</v>
      </c>
      <c r="T204" s="9">
        <f>(I204/86400)+25569+(-6/24)</f>
        <v>42285.624305555553</v>
      </c>
      <c r="U204">
        <f>VLOOKUP(F204,Statenum_data!$A$1:$B$4,2,FALSE)</f>
        <v>2</v>
      </c>
    </row>
    <row r="205" spans="1:21" ht="45" x14ac:dyDescent="0.2">
      <c r="A205">
        <v>203</v>
      </c>
      <c r="B205" s="3" t="s">
        <v>205</v>
      </c>
      <c r="C205" s="3" t="s">
        <v>4313</v>
      </c>
      <c r="D205" s="13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>
        <f>E205/L205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9">
        <f>(J205/86400)+25569+(-6/24)</f>
        <v>41973.597962962958</v>
      </c>
      <c r="T205" s="9">
        <f>(I205/86400)+25569+(-6/24)</f>
        <v>42033.597962962958</v>
      </c>
      <c r="U205">
        <f>VLOOKUP(F205,Statenum_data!$A$1:$B$4,2,FALSE)</f>
        <v>2</v>
      </c>
    </row>
    <row r="206" spans="1:21" ht="45" x14ac:dyDescent="0.2">
      <c r="A206">
        <v>204</v>
      </c>
      <c r="B206" s="3" t="s">
        <v>206</v>
      </c>
      <c r="C206" s="3" t="s">
        <v>4314</v>
      </c>
      <c r="D206" s="13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>
        <f>E206/L206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9">
        <f>(J206/86400)+25569+(-6/24)</f>
        <v>42556.333368055552</v>
      </c>
      <c r="T206" s="9">
        <f>(I206/86400)+25569+(-6/24)</f>
        <v>42586.333368055552</v>
      </c>
      <c r="U206">
        <f>VLOOKUP(F206,Statenum_data!$A$1:$B$4,2,FALSE)</f>
        <v>2</v>
      </c>
    </row>
    <row r="207" spans="1:21" ht="45" x14ac:dyDescent="0.2">
      <c r="A207">
        <v>205</v>
      </c>
      <c r="B207" s="3" t="s">
        <v>207</v>
      </c>
      <c r="C207" s="3" t="s">
        <v>4315</v>
      </c>
      <c r="D207" s="13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>
        <f>E207/L207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9">
        <f>(J207/86400)+25569+(-6/24)</f>
        <v>42248.382199074069</v>
      </c>
      <c r="T207" s="9">
        <f>(I207/86400)+25569+(-6/24)</f>
        <v>42283.382199074069</v>
      </c>
      <c r="U207">
        <f>VLOOKUP(F207,Statenum_data!$A$1:$B$4,2,FALSE)</f>
        <v>2</v>
      </c>
    </row>
    <row r="208" spans="1:21" ht="45" x14ac:dyDescent="0.2">
      <c r="A208">
        <v>206</v>
      </c>
      <c r="B208" s="3" t="s">
        <v>208</v>
      </c>
      <c r="C208" s="3" t="s">
        <v>4316</v>
      </c>
      <c r="D208" s="13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t="e">
        <f>E208/L208</f>
        <v>#DIV/0!</v>
      </c>
      <c r="Q208" t="str">
        <f>LEFT(N208,FIND("/",N208)-1)</f>
        <v>film &amp; video</v>
      </c>
      <c r="R208" t="str">
        <f>RIGHT(N208,LEN(N208)-FIND("/",N208))</f>
        <v>drama</v>
      </c>
      <c r="S208" s="9">
        <f>(J208/86400)+25569+(-6/24)</f>
        <v>42566.754432870366</v>
      </c>
      <c r="T208" s="9">
        <f>(I208/86400)+25569+(-6/24)</f>
        <v>42587.754432870366</v>
      </c>
      <c r="U208">
        <f>VLOOKUP(F208,Statenum_data!$A$1:$B$4,2,FALSE)</f>
        <v>2</v>
      </c>
    </row>
    <row r="209" spans="1:21" ht="45" x14ac:dyDescent="0.2">
      <c r="A209">
        <v>207</v>
      </c>
      <c r="B209" s="3" t="s">
        <v>209</v>
      </c>
      <c r="C209" s="3" t="s">
        <v>4317</v>
      </c>
      <c r="D209" s="13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>
        <f>E209/L209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9">
        <f>(J209/86400)+25569+(-6/24)</f>
        <v>41977.947199074071</v>
      </c>
      <c r="T209" s="9">
        <f>(I209/86400)+25569+(-6/24)</f>
        <v>42007.947199074071</v>
      </c>
      <c r="U209">
        <f>VLOOKUP(F209,Statenum_data!$A$1:$B$4,2,FALSE)</f>
        <v>2</v>
      </c>
    </row>
    <row r="210" spans="1:21" ht="45" x14ac:dyDescent="0.2">
      <c r="A210">
        <v>208</v>
      </c>
      <c r="B210" s="3" t="s">
        <v>210</v>
      </c>
      <c r="C210" s="3" t="s">
        <v>4318</v>
      </c>
      <c r="D210" s="13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t="e">
        <f>E210/L210</f>
        <v>#DIV/0!</v>
      </c>
      <c r="Q210" t="str">
        <f>LEFT(N210,FIND("/",N210)-1)</f>
        <v>film &amp; video</v>
      </c>
      <c r="R210" t="str">
        <f>RIGHT(N210,LEN(N210)-FIND("/",N210))</f>
        <v>drama</v>
      </c>
      <c r="S210" s="9">
        <f>(J210/86400)+25569+(-6/24)</f>
        <v>41959.119988425926</v>
      </c>
      <c r="T210" s="9">
        <f>(I210/86400)+25569+(-6/24)</f>
        <v>41989.119988425926</v>
      </c>
      <c r="U210">
        <f>VLOOKUP(F210,Statenum_data!$A$1:$B$4,2,FALSE)</f>
        <v>2</v>
      </c>
    </row>
    <row r="211" spans="1:21" ht="45" x14ac:dyDescent="0.2">
      <c r="A211">
        <v>209</v>
      </c>
      <c r="B211" s="3" t="s">
        <v>211</v>
      </c>
      <c r="C211" s="3" t="s">
        <v>4319</v>
      </c>
      <c r="D211" s="13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t="e">
        <f>E211/L211</f>
        <v>#DIV/0!</v>
      </c>
      <c r="Q211" t="str">
        <f>LEFT(N211,FIND("/",N211)-1)</f>
        <v>film &amp; video</v>
      </c>
      <c r="R211" t="str">
        <f>RIGHT(N211,LEN(N211)-FIND("/",N211))</f>
        <v>drama</v>
      </c>
      <c r="S211" s="9">
        <f>(J211/86400)+25569+(-6/24)</f>
        <v>42165.672858796301</v>
      </c>
      <c r="T211" s="9">
        <f>(I211/86400)+25569+(-6/24)</f>
        <v>42195.672858796301</v>
      </c>
      <c r="U211">
        <f>VLOOKUP(F211,Statenum_data!$A$1:$B$4,2,FALSE)</f>
        <v>2</v>
      </c>
    </row>
    <row r="212" spans="1:21" ht="45" x14ac:dyDescent="0.2">
      <c r="A212">
        <v>210</v>
      </c>
      <c r="B212" s="3" t="s">
        <v>212</v>
      </c>
      <c r="C212" s="3" t="s">
        <v>4320</v>
      </c>
      <c r="D212" s="13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>
        <f>E212/L212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9">
        <f>(J212/86400)+25569+(-6/24)</f>
        <v>42248.814722222218</v>
      </c>
      <c r="T212" s="9">
        <f>(I212/86400)+25569+(-6/24)</f>
        <v>42277.958333333328</v>
      </c>
      <c r="U212">
        <f>VLOOKUP(F212,Statenum_data!$A$1:$B$4,2,FALSE)</f>
        <v>2</v>
      </c>
    </row>
    <row r="213" spans="1:21" ht="45" x14ac:dyDescent="0.2">
      <c r="A213">
        <v>211</v>
      </c>
      <c r="B213" s="3" t="s">
        <v>213</v>
      </c>
      <c r="C213" s="3" t="s">
        <v>4321</v>
      </c>
      <c r="D213" s="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>
        <f>E213/L213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9">
        <f>(J213/86400)+25569+(-6/24)</f>
        <v>42235.909918981481</v>
      </c>
      <c r="T213" s="9">
        <f>(I213/86400)+25569+(-6/24)</f>
        <v>42265.909918981481</v>
      </c>
      <c r="U213">
        <f>VLOOKUP(F213,Statenum_data!$A$1:$B$4,2,FALSE)</f>
        <v>2</v>
      </c>
    </row>
    <row r="214" spans="1:21" ht="30" x14ac:dyDescent="0.2">
      <c r="A214">
        <v>212</v>
      </c>
      <c r="B214" s="3" t="s">
        <v>214</v>
      </c>
      <c r="C214" s="3" t="s">
        <v>4322</v>
      </c>
      <c r="D214" s="13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>
        <f>E214/L214</f>
        <v>1</v>
      </c>
      <c r="Q214" t="str">
        <f>LEFT(N214,FIND("/",N214)-1)</f>
        <v>film &amp; video</v>
      </c>
      <c r="R214" t="str">
        <f>RIGHT(N214,LEN(N214)-FIND("/",N214))</f>
        <v>drama</v>
      </c>
      <c r="S214" s="9">
        <f>(J214/86400)+25569+(-6/24)</f>
        <v>42416.631018518514</v>
      </c>
      <c r="T214" s="9">
        <f>(I214/86400)+25569+(-6/24)</f>
        <v>42476.589351851857</v>
      </c>
      <c r="U214">
        <f>VLOOKUP(F214,Statenum_data!$A$1:$B$4,2,FALSE)</f>
        <v>2</v>
      </c>
    </row>
    <row r="215" spans="1:21" ht="45" x14ac:dyDescent="0.2">
      <c r="A215">
        <v>213</v>
      </c>
      <c r="B215" s="3" t="s">
        <v>215</v>
      </c>
      <c r="C215" s="3" t="s">
        <v>4323</v>
      </c>
      <c r="D215" s="13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>
        <f>E215/L215</f>
        <v>20</v>
      </c>
      <c r="Q215" t="str">
        <f>LEFT(N215,FIND("/",N215)-1)</f>
        <v>film &amp; video</v>
      </c>
      <c r="R215" t="str">
        <f>RIGHT(N215,LEN(N215)-FIND("/",N215))</f>
        <v>drama</v>
      </c>
      <c r="S215" s="9">
        <f>(J215/86400)+25569+(-6/24)</f>
        <v>42202.344293981485</v>
      </c>
      <c r="T215" s="9">
        <f>(I215/86400)+25569+(-6/24)</f>
        <v>42232.337974537033</v>
      </c>
      <c r="U215">
        <f>VLOOKUP(F215,Statenum_data!$A$1:$B$4,2,FALSE)</f>
        <v>2</v>
      </c>
    </row>
    <row r="216" spans="1:21" ht="45" x14ac:dyDescent="0.2">
      <c r="A216">
        <v>214</v>
      </c>
      <c r="B216" s="3" t="s">
        <v>216</v>
      </c>
      <c r="C216" s="3" t="s">
        <v>4324</v>
      </c>
      <c r="D216" s="13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>
        <f>E216/L216</f>
        <v>1</v>
      </c>
      <c r="Q216" t="str">
        <f>LEFT(N216,FIND("/",N216)-1)</f>
        <v>film &amp; video</v>
      </c>
      <c r="R216" t="str">
        <f>RIGHT(N216,LEN(N216)-FIND("/",N216))</f>
        <v>drama</v>
      </c>
      <c r="S216" s="9">
        <f>(J216/86400)+25569+(-6/24)</f>
        <v>42009.39061342593</v>
      </c>
      <c r="T216" s="9">
        <f>(I216/86400)+25569+(-6/24)</f>
        <v>42069.39061342593</v>
      </c>
      <c r="U216">
        <f>VLOOKUP(F216,Statenum_data!$A$1:$B$4,2,FALSE)</f>
        <v>2</v>
      </c>
    </row>
    <row r="217" spans="1:21" ht="45" x14ac:dyDescent="0.2">
      <c r="A217">
        <v>215</v>
      </c>
      <c r="B217" s="3" t="s">
        <v>217</v>
      </c>
      <c r="C217" s="3" t="s">
        <v>4325</v>
      </c>
      <c r="D217" s="13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>
        <f>E217/L217</f>
        <v>10</v>
      </c>
      <c r="Q217" t="str">
        <f>LEFT(N217,FIND("/",N217)-1)</f>
        <v>film &amp; video</v>
      </c>
      <c r="R217" t="str">
        <f>RIGHT(N217,LEN(N217)-FIND("/",N217))</f>
        <v>drama</v>
      </c>
      <c r="S217" s="9">
        <f>(J217/86400)+25569+(-6/24)</f>
        <v>42374.980115740742</v>
      </c>
      <c r="T217" s="9">
        <f>(I217/86400)+25569+(-6/24)</f>
        <v>42417.749305555553</v>
      </c>
      <c r="U217">
        <f>VLOOKUP(F217,Statenum_data!$A$1:$B$4,2,FALSE)</f>
        <v>2</v>
      </c>
    </row>
    <row r="218" spans="1:21" ht="45" x14ac:dyDescent="0.2">
      <c r="A218">
        <v>216</v>
      </c>
      <c r="B218" s="3" t="s">
        <v>218</v>
      </c>
      <c r="C218" s="3" t="s">
        <v>4326</v>
      </c>
      <c r="D218" s="13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>
        <f>E218/L218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9">
        <f>(J218/86400)+25569+(-6/24)</f>
        <v>42066.708761574075</v>
      </c>
      <c r="T218" s="9">
        <f>(I218/86400)+25569+(-6/24)</f>
        <v>42116.667094907403</v>
      </c>
      <c r="U218">
        <f>VLOOKUP(F218,Statenum_data!$A$1:$B$4,2,FALSE)</f>
        <v>2</v>
      </c>
    </row>
    <row r="219" spans="1:21" x14ac:dyDescent="0.2">
      <c r="A219">
        <v>217</v>
      </c>
      <c r="B219" s="3" t="s">
        <v>219</v>
      </c>
      <c r="C219" s="3" t="s">
        <v>4327</v>
      </c>
      <c r="D219" s="13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>
        <f>E219/L219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9">
        <f>(J219/86400)+25569+(-6/24)</f>
        <v>41970.39061342593</v>
      </c>
      <c r="T219" s="9">
        <f>(I219/86400)+25569+(-6/24)</f>
        <v>42001.39061342593</v>
      </c>
      <c r="U219">
        <f>VLOOKUP(F219,Statenum_data!$A$1:$B$4,2,FALSE)</f>
        <v>2</v>
      </c>
    </row>
    <row r="220" spans="1:21" ht="45" x14ac:dyDescent="0.2">
      <c r="A220">
        <v>218</v>
      </c>
      <c r="B220" s="3" t="s">
        <v>220</v>
      </c>
      <c r="C220" s="3" t="s">
        <v>4328</v>
      </c>
      <c r="D220" s="13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>
        <f>E220/L220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9">
        <f>(J220/86400)+25569+(-6/24)</f>
        <v>42079.378344907411</v>
      </c>
      <c r="T220" s="9">
        <f>(I220/86400)+25569+(-6/24)</f>
        <v>42139.378344907411</v>
      </c>
      <c r="U220">
        <f>VLOOKUP(F220,Statenum_data!$A$1:$B$4,2,FALSE)</f>
        <v>2</v>
      </c>
    </row>
    <row r="221" spans="1:21" ht="30" x14ac:dyDescent="0.2">
      <c r="A221">
        <v>219</v>
      </c>
      <c r="B221" s="3" t="s">
        <v>221</v>
      </c>
      <c r="C221" s="3" t="s">
        <v>4329</v>
      </c>
      <c r="D221" s="13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>
        <f>E221/L221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9">
        <f>(J221/86400)+25569+(-6/24)</f>
        <v>42429.076678240745</v>
      </c>
      <c r="T221" s="9">
        <f>(I221/86400)+25569+(-6/24)</f>
        <v>42461.040972222225</v>
      </c>
      <c r="U221">
        <f>VLOOKUP(F221,Statenum_data!$A$1:$B$4,2,FALSE)</f>
        <v>2</v>
      </c>
    </row>
    <row r="222" spans="1:21" ht="45" x14ac:dyDescent="0.2">
      <c r="A222">
        <v>220</v>
      </c>
      <c r="B222" s="3" t="s">
        <v>222</v>
      </c>
      <c r="C222" s="3" t="s">
        <v>4330</v>
      </c>
      <c r="D222" s="13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>
        <f>E222/L222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9">
        <f>(J222/86400)+25569+(-6/24)</f>
        <v>42195.393865740742</v>
      </c>
      <c r="T222" s="9">
        <f>(I222/86400)+25569+(-6/24)</f>
        <v>42236.587500000001</v>
      </c>
      <c r="U222">
        <f>VLOOKUP(F222,Statenum_data!$A$1:$B$4,2,FALSE)</f>
        <v>2</v>
      </c>
    </row>
    <row r="223" spans="1:21" x14ac:dyDescent="0.2">
      <c r="A223">
        <v>221</v>
      </c>
      <c r="B223" s="3" t="s">
        <v>223</v>
      </c>
      <c r="C223" s="3" t="s">
        <v>4331</v>
      </c>
      <c r="D223" s="1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t="e">
        <f>E223/L223</f>
        <v>#DIV/0!</v>
      </c>
      <c r="Q223" t="str">
        <f>LEFT(N223,FIND("/",N223)-1)</f>
        <v>film &amp; video</v>
      </c>
      <c r="R223" t="str">
        <f>RIGHT(N223,LEN(N223)-FIND("/",N223))</f>
        <v>drama</v>
      </c>
      <c r="S223" s="9">
        <f>(J223/86400)+25569+(-6/24)</f>
        <v>42031.587546296301</v>
      </c>
      <c r="T223" s="9">
        <f>(I223/86400)+25569+(-6/24)</f>
        <v>42091.54587962963</v>
      </c>
      <c r="U223">
        <f>VLOOKUP(F223,Statenum_data!$A$1:$B$4,2,FALSE)</f>
        <v>2</v>
      </c>
    </row>
    <row r="224" spans="1:21" ht="45" x14ac:dyDescent="0.2">
      <c r="A224">
        <v>222</v>
      </c>
      <c r="B224" s="3" t="s">
        <v>224</v>
      </c>
      <c r="C224" s="3" t="s">
        <v>4332</v>
      </c>
      <c r="D224" s="13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>
        <f>E224/L224</f>
        <v>65</v>
      </c>
      <c r="Q224" t="str">
        <f>LEFT(N224,FIND("/",N224)-1)</f>
        <v>film &amp; video</v>
      </c>
      <c r="R224" t="str">
        <f>RIGHT(N224,LEN(N224)-FIND("/",N224))</f>
        <v>drama</v>
      </c>
      <c r="S224" s="9">
        <f>(J224/86400)+25569+(-6/24)</f>
        <v>42031.519884259258</v>
      </c>
      <c r="T224" s="9">
        <f>(I224/86400)+25569+(-6/24)</f>
        <v>42089.860416666663</v>
      </c>
      <c r="U224">
        <f>VLOOKUP(F224,Statenum_data!$A$1:$B$4,2,FALSE)</f>
        <v>2</v>
      </c>
    </row>
    <row r="225" spans="1:21" ht="45" x14ac:dyDescent="0.2">
      <c r="A225">
        <v>223</v>
      </c>
      <c r="B225" s="3" t="s">
        <v>225</v>
      </c>
      <c r="C225" s="3" t="s">
        <v>4333</v>
      </c>
      <c r="D225" s="13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t="e">
        <f>E225/L225</f>
        <v>#DIV/0!</v>
      </c>
      <c r="Q225" t="str">
        <f>LEFT(N225,FIND("/",N225)-1)</f>
        <v>film &amp; video</v>
      </c>
      <c r="R225" t="str">
        <f>RIGHT(N225,LEN(N225)-FIND("/",N225))</f>
        <v>drama</v>
      </c>
      <c r="S225" s="9">
        <f>(J225/86400)+25569+(-6/24)</f>
        <v>42481.798032407409</v>
      </c>
      <c r="T225" s="9">
        <f>(I225/86400)+25569+(-6/24)</f>
        <v>42511.795138888891</v>
      </c>
      <c r="U225">
        <f>VLOOKUP(F225,Statenum_data!$A$1:$B$4,2,FALSE)</f>
        <v>2</v>
      </c>
    </row>
    <row r="226" spans="1:21" ht="45" x14ac:dyDescent="0.2">
      <c r="A226">
        <v>224</v>
      </c>
      <c r="B226" s="3" t="s">
        <v>226</v>
      </c>
      <c r="C226" s="3" t="s">
        <v>4334</v>
      </c>
      <c r="D226" s="13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t="e">
        <f>E226/L226</f>
        <v>#DIV/0!</v>
      </c>
      <c r="Q226" t="str">
        <f>LEFT(N226,FIND("/",N226)-1)</f>
        <v>film &amp; video</v>
      </c>
      <c r="R226" t="str">
        <f>RIGHT(N226,LEN(N226)-FIND("/",N226))</f>
        <v>drama</v>
      </c>
      <c r="S226" s="9">
        <f>(J226/86400)+25569+(-6/24)</f>
        <v>42134.985254629632</v>
      </c>
      <c r="T226" s="9">
        <f>(I226/86400)+25569+(-6/24)</f>
        <v>42194.985254629632</v>
      </c>
      <c r="U226">
        <f>VLOOKUP(F226,Statenum_data!$A$1:$B$4,2,FALSE)</f>
        <v>2</v>
      </c>
    </row>
    <row r="227" spans="1:21" ht="45" x14ac:dyDescent="0.2">
      <c r="A227">
        <v>225</v>
      </c>
      <c r="B227" s="3" t="s">
        <v>227</v>
      </c>
      <c r="C227" s="3" t="s">
        <v>4335</v>
      </c>
      <c r="D227" s="13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t="e">
        <f>E227/L227</f>
        <v>#DIV/0!</v>
      </c>
      <c r="Q227" t="str">
        <f>LEFT(N227,FIND("/",N227)-1)</f>
        <v>film &amp; video</v>
      </c>
      <c r="R227" t="str">
        <f>RIGHT(N227,LEN(N227)-FIND("/",N227))</f>
        <v>drama</v>
      </c>
      <c r="S227" s="9">
        <f>(J227/86400)+25569+(-6/24)</f>
        <v>42438.711273148147</v>
      </c>
      <c r="T227" s="9">
        <f>(I227/86400)+25569+(-6/24)</f>
        <v>42468.669606481482</v>
      </c>
      <c r="U227">
        <f>VLOOKUP(F227,Statenum_data!$A$1:$B$4,2,FALSE)</f>
        <v>2</v>
      </c>
    </row>
    <row r="228" spans="1:21" ht="30" x14ac:dyDescent="0.2">
      <c r="A228">
        <v>226</v>
      </c>
      <c r="B228" s="3" t="s">
        <v>228</v>
      </c>
      <c r="C228" s="3" t="s">
        <v>4336</v>
      </c>
      <c r="D228" s="13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>
        <f>E228/L228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9">
        <f>(J228/86400)+25569+(-6/24)</f>
        <v>42106.416018518517</v>
      </c>
      <c r="T228" s="9">
        <f>(I228/86400)+25569+(-6/24)</f>
        <v>42155.145138888889</v>
      </c>
      <c r="U228">
        <f>VLOOKUP(F228,Statenum_data!$A$1:$B$4,2,FALSE)</f>
        <v>2</v>
      </c>
    </row>
    <row r="229" spans="1:21" ht="45" x14ac:dyDescent="0.2">
      <c r="A229">
        <v>227</v>
      </c>
      <c r="B229" s="3" t="s">
        <v>229</v>
      </c>
      <c r="C229" s="3" t="s">
        <v>4337</v>
      </c>
      <c r="D229" s="13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t="e">
        <f>E229/L229</f>
        <v>#DIV/0!</v>
      </c>
      <c r="Q229" t="str">
        <f>LEFT(N229,FIND("/",N229)-1)</f>
        <v>film &amp; video</v>
      </c>
      <c r="R229" t="str">
        <f>RIGHT(N229,LEN(N229)-FIND("/",N229))</f>
        <v>drama</v>
      </c>
      <c r="S229" s="9">
        <f>(J229/86400)+25569+(-6/24)</f>
        <v>42164.643993055557</v>
      </c>
      <c r="T229" s="9">
        <f>(I229/86400)+25569+(-6/24)</f>
        <v>42194.643993055557</v>
      </c>
      <c r="U229">
        <f>VLOOKUP(F229,Statenum_data!$A$1:$B$4,2,FALSE)</f>
        <v>2</v>
      </c>
    </row>
    <row r="230" spans="1:21" ht="30" x14ac:dyDescent="0.2">
      <c r="A230">
        <v>228</v>
      </c>
      <c r="B230" s="3" t="s">
        <v>230</v>
      </c>
      <c r="C230" s="3" t="s">
        <v>4338</v>
      </c>
      <c r="D230" s="13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t="e">
        <f>E230/L230</f>
        <v>#DIV/0!</v>
      </c>
      <c r="Q230" t="str">
        <f>LEFT(N230,FIND("/",N230)-1)</f>
        <v>film &amp; video</v>
      </c>
      <c r="R230" t="str">
        <f>RIGHT(N230,LEN(N230)-FIND("/",N230))</f>
        <v>drama</v>
      </c>
      <c r="S230" s="9">
        <f>(J230/86400)+25569+(-6/24)</f>
        <v>42096.436400462961</v>
      </c>
      <c r="T230" s="9">
        <f>(I230/86400)+25569+(-6/24)</f>
        <v>42156.436400462961</v>
      </c>
      <c r="U230">
        <f>VLOOKUP(F230,Statenum_data!$A$1:$B$4,2,FALSE)</f>
        <v>2</v>
      </c>
    </row>
    <row r="231" spans="1:21" ht="45" x14ac:dyDescent="0.2">
      <c r="A231">
        <v>229</v>
      </c>
      <c r="B231" s="3" t="s">
        <v>231</v>
      </c>
      <c r="C231" s="3" t="s">
        <v>4339</v>
      </c>
      <c r="D231" s="13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t="e">
        <f>E231/L231</f>
        <v>#DIV/0!</v>
      </c>
      <c r="Q231" t="str">
        <f>LEFT(N231,FIND("/",N231)-1)</f>
        <v>film &amp; video</v>
      </c>
      <c r="R231" t="str">
        <f>RIGHT(N231,LEN(N231)-FIND("/",N231))</f>
        <v>drama</v>
      </c>
      <c r="S231" s="9">
        <f>(J231/86400)+25569+(-6/24)</f>
        <v>42383.683993055558</v>
      </c>
      <c r="T231" s="9">
        <f>(I231/86400)+25569+(-6/24)</f>
        <v>42413.683993055558</v>
      </c>
      <c r="U231">
        <f>VLOOKUP(F231,Statenum_data!$A$1:$B$4,2,FALSE)</f>
        <v>2</v>
      </c>
    </row>
    <row r="232" spans="1:21" ht="45" x14ac:dyDescent="0.2">
      <c r="A232">
        <v>230</v>
      </c>
      <c r="B232" s="3" t="s">
        <v>232</v>
      </c>
      <c r="C232" s="3" t="s">
        <v>4340</v>
      </c>
      <c r="D232" s="13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>
        <f>E232/L232</f>
        <v>30</v>
      </c>
      <c r="Q232" t="str">
        <f>LEFT(N232,FIND("/",N232)-1)</f>
        <v>film &amp; video</v>
      </c>
      <c r="R232" t="str">
        <f>RIGHT(N232,LEN(N232)-FIND("/",N232))</f>
        <v>drama</v>
      </c>
      <c r="S232" s="9">
        <f>(J232/86400)+25569+(-6/24)</f>
        <v>42129.52721064815</v>
      </c>
      <c r="T232" s="9">
        <f>(I232/86400)+25569+(-6/24)</f>
        <v>42159.52721064815</v>
      </c>
      <c r="U232">
        <f>VLOOKUP(F232,Statenum_data!$A$1:$B$4,2,FALSE)</f>
        <v>2</v>
      </c>
    </row>
    <row r="233" spans="1:21" ht="45" x14ac:dyDescent="0.2">
      <c r="A233">
        <v>231</v>
      </c>
      <c r="B233" s="3" t="s">
        <v>233</v>
      </c>
      <c r="C233" s="3" t="s">
        <v>4341</v>
      </c>
      <c r="D233" s="1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t="e">
        <f>E233/L233</f>
        <v>#DIV/0!</v>
      </c>
      <c r="Q233" t="str">
        <f>LEFT(N233,FIND("/",N233)-1)</f>
        <v>film &amp; video</v>
      </c>
      <c r="R233" t="str">
        <f>RIGHT(N233,LEN(N233)-FIND("/",N233))</f>
        <v>drama</v>
      </c>
      <c r="S233" s="9">
        <f>(J233/86400)+25569+(-6/24)</f>
        <v>42341.708923611106</v>
      </c>
      <c r="T233" s="9">
        <f>(I233/86400)+25569+(-6/24)</f>
        <v>42371.708923611106</v>
      </c>
      <c r="U233">
        <f>VLOOKUP(F233,Statenum_data!$A$1:$B$4,2,FALSE)</f>
        <v>2</v>
      </c>
    </row>
    <row r="234" spans="1:21" ht="45" x14ac:dyDescent="0.2">
      <c r="A234">
        <v>232</v>
      </c>
      <c r="B234" s="3" t="s">
        <v>234</v>
      </c>
      <c r="C234" s="3" t="s">
        <v>4342</v>
      </c>
      <c r="D234" s="13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>
        <f>E234/L234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9">
        <f>(J234/86400)+25569+(-6/24)</f>
        <v>42032.57576388889</v>
      </c>
      <c r="T234" s="9">
        <f>(I234/86400)+25569+(-6/24)</f>
        <v>42062.57576388889</v>
      </c>
      <c r="U234">
        <f>VLOOKUP(F234,Statenum_data!$A$1:$B$4,2,FALSE)</f>
        <v>2</v>
      </c>
    </row>
    <row r="235" spans="1:21" ht="45" x14ac:dyDescent="0.2">
      <c r="A235">
        <v>233</v>
      </c>
      <c r="B235" s="3" t="s">
        <v>235</v>
      </c>
      <c r="C235" s="3" t="s">
        <v>4343</v>
      </c>
      <c r="D235" s="13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t="e">
        <f>E235/L235</f>
        <v>#DIV/0!</v>
      </c>
      <c r="Q235" t="str">
        <f>LEFT(N235,FIND("/",N235)-1)</f>
        <v>film &amp; video</v>
      </c>
      <c r="R235" t="str">
        <f>RIGHT(N235,LEN(N235)-FIND("/",N235))</f>
        <v>drama</v>
      </c>
      <c r="S235" s="9">
        <f>(J235/86400)+25569+(-6/24)</f>
        <v>42612.661712962959</v>
      </c>
      <c r="T235" s="9">
        <f>(I235/86400)+25569+(-6/24)</f>
        <v>42642.661712962959</v>
      </c>
      <c r="U235">
        <f>VLOOKUP(F235,Statenum_data!$A$1:$B$4,2,FALSE)</f>
        <v>2</v>
      </c>
    </row>
    <row r="236" spans="1:21" ht="45" x14ac:dyDescent="0.2">
      <c r="A236">
        <v>234</v>
      </c>
      <c r="B236" s="3" t="s">
        <v>236</v>
      </c>
      <c r="C236" s="3" t="s">
        <v>4344</v>
      </c>
      <c r="D236" s="13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>
        <f>E236/L236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9">
        <f>(J236/86400)+25569+(-6/24)</f>
        <v>42135.785405092596</v>
      </c>
      <c r="T236" s="9">
        <f>(I236/86400)+25569+(-6/24)</f>
        <v>42175.785405092596</v>
      </c>
      <c r="U236">
        <f>VLOOKUP(F236,Statenum_data!$A$1:$B$4,2,FALSE)</f>
        <v>2</v>
      </c>
    </row>
    <row r="237" spans="1:21" ht="30" x14ac:dyDescent="0.2">
      <c r="A237">
        <v>235</v>
      </c>
      <c r="B237" s="3" t="s">
        <v>237</v>
      </c>
      <c r="C237" s="3" t="s">
        <v>4345</v>
      </c>
      <c r="D237" s="13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t="e">
        <f>E237/L237</f>
        <v>#DIV/0!</v>
      </c>
      <c r="Q237" t="str">
        <f>LEFT(N237,FIND("/",N237)-1)</f>
        <v>film &amp; video</v>
      </c>
      <c r="R237" t="str">
        <f>RIGHT(N237,LEN(N237)-FIND("/",N237))</f>
        <v>drama</v>
      </c>
      <c r="S237" s="9">
        <f>(J237/86400)+25569+(-6/24)</f>
        <v>42164.658530092594</v>
      </c>
      <c r="T237" s="9">
        <f>(I237/86400)+25569+(-6/24)</f>
        <v>42194.658530092594</v>
      </c>
      <c r="U237">
        <f>VLOOKUP(F237,Statenum_data!$A$1:$B$4,2,FALSE)</f>
        <v>2</v>
      </c>
    </row>
    <row r="238" spans="1:21" ht="45" x14ac:dyDescent="0.2">
      <c r="A238">
        <v>236</v>
      </c>
      <c r="B238" s="3" t="s">
        <v>238</v>
      </c>
      <c r="C238" s="3" t="s">
        <v>4346</v>
      </c>
      <c r="D238" s="13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t="e">
        <f>E238/L238</f>
        <v>#DIV/0!</v>
      </c>
      <c r="Q238" t="str">
        <f>LEFT(N238,FIND("/",N238)-1)</f>
        <v>film &amp; video</v>
      </c>
      <c r="R238" t="str">
        <f>RIGHT(N238,LEN(N238)-FIND("/",N238))</f>
        <v>drama</v>
      </c>
      <c r="S238" s="9">
        <f>(J238/86400)+25569+(-6/24)</f>
        <v>42320.834479166668</v>
      </c>
      <c r="T238" s="9">
        <f>(I238/86400)+25569+(-6/24)</f>
        <v>42373.75</v>
      </c>
      <c r="U238">
        <f>VLOOKUP(F238,Statenum_data!$A$1:$B$4,2,FALSE)</f>
        <v>2</v>
      </c>
    </row>
    <row r="239" spans="1:21" x14ac:dyDescent="0.2">
      <c r="A239">
        <v>237</v>
      </c>
      <c r="B239" s="3" t="s">
        <v>239</v>
      </c>
      <c r="C239" s="3" t="s">
        <v>4347</v>
      </c>
      <c r="D239" s="13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>
        <f>E239/L239</f>
        <v>50</v>
      </c>
      <c r="Q239" t="str">
        <f>LEFT(N239,FIND("/",N239)-1)</f>
        <v>film &amp; video</v>
      </c>
      <c r="R239" t="str">
        <f>RIGHT(N239,LEN(N239)-FIND("/",N239))</f>
        <v>drama</v>
      </c>
      <c r="S239" s="9">
        <f>(J239/86400)+25569+(-6/24)</f>
        <v>42377.327187499999</v>
      </c>
      <c r="T239" s="9">
        <f>(I239/86400)+25569+(-6/24)</f>
        <v>42437.327187499999</v>
      </c>
      <c r="U239">
        <f>VLOOKUP(F239,Statenum_data!$A$1:$B$4,2,FALSE)</f>
        <v>2</v>
      </c>
    </row>
    <row r="240" spans="1:21" ht="45" x14ac:dyDescent="0.2">
      <c r="A240">
        <v>238</v>
      </c>
      <c r="B240" s="3" t="s">
        <v>240</v>
      </c>
      <c r="C240" s="3" t="s">
        <v>4348</v>
      </c>
      <c r="D240" s="13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t="e">
        <f>E240/L240</f>
        <v>#DIV/0!</v>
      </c>
      <c r="Q240" t="str">
        <f>LEFT(N240,FIND("/",N240)-1)</f>
        <v>film &amp; video</v>
      </c>
      <c r="R240" t="str">
        <f>RIGHT(N240,LEN(N240)-FIND("/",N240))</f>
        <v>drama</v>
      </c>
      <c r="S240" s="9">
        <f>(J240/86400)+25569+(-6/24)</f>
        <v>42713.712500000001</v>
      </c>
      <c r="T240" s="9">
        <f>(I240/86400)+25569+(-6/24)</f>
        <v>42734.125</v>
      </c>
      <c r="U240">
        <f>VLOOKUP(F240,Statenum_data!$A$1:$B$4,2,FALSE)</f>
        <v>2</v>
      </c>
    </row>
    <row r="241" spans="1:21" ht="45" x14ac:dyDescent="0.2">
      <c r="A241">
        <v>239</v>
      </c>
      <c r="B241" s="3" t="s">
        <v>241</v>
      </c>
      <c r="C241" s="3" t="s">
        <v>4349</v>
      </c>
      <c r="D241" s="13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>
        <f>E241/L241</f>
        <v>50</v>
      </c>
      <c r="Q241" t="str">
        <f>LEFT(N241,FIND("/",N241)-1)</f>
        <v>film &amp; video</v>
      </c>
      <c r="R241" t="str">
        <f>RIGHT(N241,LEN(N241)-FIND("/",N241))</f>
        <v>drama</v>
      </c>
      <c r="S241" s="9">
        <f>(J241/86400)+25569+(-6/24)</f>
        <v>42296.860300925924</v>
      </c>
      <c r="T241" s="9">
        <f>(I241/86400)+25569+(-6/24)</f>
        <v>42316.25</v>
      </c>
      <c r="U241">
        <f>VLOOKUP(F241,Statenum_data!$A$1:$B$4,2,FALSE)</f>
        <v>2</v>
      </c>
    </row>
    <row r="242" spans="1:21" ht="45" x14ac:dyDescent="0.2">
      <c r="A242">
        <v>240</v>
      </c>
      <c r="B242" s="3" t="s">
        <v>242</v>
      </c>
      <c r="C242" s="3" t="s">
        <v>4350</v>
      </c>
      <c r="D242" s="13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>
        <f>E242/L242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9">
        <f>(J242/86400)+25569+(-6/24)</f>
        <v>41354.458460648151</v>
      </c>
      <c r="T242" s="9">
        <f>(I242/86400)+25569+(-6/24)</f>
        <v>41399.458460648151</v>
      </c>
      <c r="U242">
        <f>VLOOKUP(F242,Statenum_data!$A$1:$B$4,2,FALSE)</f>
        <v>1</v>
      </c>
    </row>
    <row r="243" spans="1:21" ht="45" x14ac:dyDescent="0.2">
      <c r="A243">
        <v>241</v>
      </c>
      <c r="B243" s="3" t="s">
        <v>243</v>
      </c>
      <c r="C243" s="3" t="s">
        <v>4351</v>
      </c>
      <c r="D243" s="1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>
        <f>E243/L243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9">
        <f>(J243/86400)+25569+(-6/24)</f>
        <v>41949.447962962964</v>
      </c>
      <c r="T243" s="9">
        <f>(I243/86400)+25569+(-6/24)</f>
        <v>41994.447962962964</v>
      </c>
      <c r="U243">
        <f>VLOOKUP(F243,Statenum_data!$A$1:$B$4,2,FALSE)</f>
        <v>1</v>
      </c>
    </row>
    <row r="244" spans="1:21" ht="45" x14ac:dyDescent="0.2">
      <c r="A244">
        <v>242</v>
      </c>
      <c r="B244" s="3" t="s">
        <v>244</v>
      </c>
      <c r="C244" s="3" t="s">
        <v>4352</v>
      </c>
      <c r="D244" s="13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>
        <f>E244/L244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9">
        <f>(J244/86400)+25569+(-6/24)</f>
        <v>40862.242939814816</v>
      </c>
      <c r="T244" s="9">
        <f>(I244/86400)+25569+(-6/24)</f>
        <v>40897.242939814816</v>
      </c>
      <c r="U244">
        <f>VLOOKUP(F244,Statenum_data!$A$1:$B$4,2,FALSE)</f>
        <v>1</v>
      </c>
    </row>
    <row r="245" spans="1:21" ht="45" x14ac:dyDescent="0.2">
      <c r="A245">
        <v>243</v>
      </c>
      <c r="B245" s="3" t="s">
        <v>245</v>
      </c>
      <c r="C245" s="3" t="s">
        <v>4353</v>
      </c>
      <c r="D245" s="13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>
        <f>E245/L245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9">
        <f>(J245/86400)+25569+(-6/24)</f>
        <v>41661.797500000001</v>
      </c>
      <c r="T245" s="9">
        <f>(I245/86400)+25569+(-6/24)</f>
        <v>41691.797500000001</v>
      </c>
      <c r="U245">
        <f>VLOOKUP(F245,Statenum_data!$A$1:$B$4,2,FALSE)</f>
        <v>1</v>
      </c>
    </row>
    <row r="246" spans="1:21" ht="45" x14ac:dyDescent="0.2">
      <c r="A246">
        <v>244</v>
      </c>
      <c r="B246" s="4">
        <v>39756</v>
      </c>
      <c r="C246" s="3" t="s">
        <v>4354</v>
      </c>
      <c r="D246" s="13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>
        <f>E246/L246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9">
        <f>(J246/86400)+25569+(-6/24)</f>
        <v>40213.073599537034</v>
      </c>
      <c r="T246" s="9">
        <f>(I246/86400)+25569+(-6/24)</f>
        <v>40253.045833333337</v>
      </c>
      <c r="U246">
        <f>VLOOKUP(F246,Statenum_data!$A$1:$B$4,2,FALSE)</f>
        <v>1</v>
      </c>
    </row>
    <row r="247" spans="1:21" ht="45" x14ac:dyDescent="0.2">
      <c r="A247">
        <v>245</v>
      </c>
      <c r="B247" s="3" t="s">
        <v>246</v>
      </c>
      <c r="C247" s="3" t="s">
        <v>4355</v>
      </c>
      <c r="D247" s="13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>
        <f>E247/L247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9">
        <f>(J247/86400)+25569+(-6/24)</f>
        <v>41106.803067129629</v>
      </c>
      <c r="T247" s="9">
        <f>(I247/86400)+25569+(-6/24)</f>
        <v>41136.803067129629</v>
      </c>
      <c r="U247">
        <f>VLOOKUP(F247,Statenum_data!$A$1:$B$4,2,FALSE)</f>
        <v>1</v>
      </c>
    </row>
    <row r="248" spans="1:21" ht="45" x14ac:dyDescent="0.2">
      <c r="A248">
        <v>246</v>
      </c>
      <c r="B248" s="3" t="s">
        <v>247</v>
      </c>
      <c r="C248" s="3" t="s">
        <v>4356</v>
      </c>
      <c r="D248" s="13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>
        <f>E248/L248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9">
        <f>(J248/86400)+25569+(-6/24)</f>
        <v>40480.113483796296</v>
      </c>
      <c r="T248" s="9">
        <f>(I248/86400)+25569+(-6/24)</f>
        <v>40530.155150462961</v>
      </c>
      <c r="U248">
        <f>VLOOKUP(F248,Statenum_data!$A$1:$B$4,2,FALSE)</f>
        <v>1</v>
      </c>
    </row>
    <row r="249" spans="1:21" ht="60" x14ac:dyDescent="0.2">
      <c r="A249">
        <v>247</v>
      </c>
      <c r="B249" s="3" t="s">
        <v>248</v>
      </c>
      <c r="C249" s="3" t="s">
        <v>4357</v>
      </c>
      <c r="D249" s="13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>
        <f>E249/L249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9">
        <f>(J249/86400)+25569+(-6/24)</f>
        <v>40430.354328703703</v>
      </c>
      <c r="T249" s="9">
        <f>(I249/86400)+25569+(-6/24)</f>
        <v>40466.902083333334</v>
      </c>
      <c r="U249">
        <f>VLOOKUP(F249,Statenum_data!$A$1:$B$4,2,FALSE)</f>
        <v>1</v>
      </c>
    </row>
    <row r="250" spans="1:21" ht="45" x14ac:dyDescent="0.2">
      <c r="A250">
        <v>248</v>
      </c>
      <c r="B250" s="3" t="s">
        <v>249</v>
      </c>
      <c r="C250" s="3" t="s">
        <v>4358</v>
      </c>
      <c r="D250" s="13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>
        <f>E250/L250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9">
        <f>(J250/86400)+25569+(-6/24)</f>
        <v>40870.524409722224</v>
      </c>
      <c r="T250" s="9">
        <f>(I250/86400)+25569+(-6/24)</f>
        <v>40915.524409722224</v>
      </c>
      <c r="U250">
        <f>VLOOKUP(F250,Statenum_data!$A$1:$B$4,2,FALSE)</f>
        <v>1</v>
      </c>
    </row>
    <row r="251" spans="1:21" ht="45" x14ac:dyDescent="0.2">
      <c r="A251">
        <v>249</v>
      </c>
      <c r="B251" s="3" t="s">
        <v>250</v>
      </c>
      <c r="C251" s="3" t="s">
        <v>4359</v>
      </c>
      <c r="D251" s="13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>
        <f>E251/L251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9">
        <f>(J251/86400)+25569+(-6/24)</f>
        <v>40332.673842592594</v>
      </c>
      <c r="T251" s="9">
        <f>(I251/86400)+25569+(-6/24)</f>
        <v>40412.486111111109</v>
      </c>
      <c r="U251">
        <f>VLOOKUP(F251,Statenum_data!$A$1:$B$4,2,FALSE)</f>
        <v>1</v>
      </c>
    </row>
    <row r="252" spans="1:21" ht="45" x14ac:dyDescent="0.2">
      <c r="A252">
        <v>250</v>
      </c>
      <c r="B252" s="3" t="s">
        <v>251</v>
      </c>
      <c r="C252" s="3" t="s">
        <v>4360</v>
      </c>
      <c r="D252" s="13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>
        <f>E252/L252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9">
        <f>(J252/86400)+25569+(-6/24)</f>
        <v>41401.315868055557</v>
      </c>
      <c r="T252" s="9">
        <f>(I252/86400)+25569+(-6/24)</f>
        <v>41431.315868055557</v>
      </c>
      <c r="U252">
        <f>VLOOKUP(F252,Statenum_data!$A$1:$B$4,2,FALSE)</f>
        <v>1</v>
      </c>
    </row>
    <row r="253" spans="1:21" ht="45" x14ac:dyDescent="0.2">
      <c r="A253">
        <v>251</v>
      </c>
      <c r="B253" s="3" t="s">
        <v>252</v>
      </c>
      <c r="C253" s="3" t="s">
        <v>4361</v>
      </c>
      <c r="D253" s="1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>
        <f>E253/L253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9">
        <f>(J253/86400)+25569+(-6/24)</f>
        <v>41013.537569444445</v>
      </c>
      <c r="T253" s="9">
        <f>(I253/86400)+25569+(-6/24)</f>
        <v>41045.541666666664</v>
      </c>
      <c r="U253">
        <f>VLOOKUP(F253,Statenum_data!$A$1:$B$4,2,FALSE)</f>
        <v>1</v>
      </c>
    </row>
    <row r="254" spans="1:21" ht="45" x14ac:dyDescent="0.2">
      <c r="A254">
        <v>252</v>
      </c>
      <c r="B254" s="3" t="s">
        <v>253</v>
      </c>
      <c r="C254" s="3" t="s">
        <v>4362</v>
      </c>
      <c r="D254" s="13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>
        <f>E254/L254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9">
        <f>(J254/86400)+25569+(-6/24)</f>
        <v>40266.41270833333</v>
      </c>
      <c r="T254" s="9">
        <f>(I254/86400)+25569+(-6/24)</f>
        <v>40329.915972222225</v>
      </c>
      <c r="U254">
        <f>VLOOKUP(F254,Statenum_data!$A$1:$B$4,2,FALSE)</f>
        <v>1</v>
      </c>
    </row>
    <row r="255" spans="1:21" ht="45" x14ac:dyDescent="0.2">
      <c r="A255">
        <v>253</v>
      </c>
      <c r="B255" s="3" t="s">
        <v>254</v>
      </c>
      <c r="C255" s="3" t="s">
        <v>4363</v>
      </c>
      <c r="D255" s="13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>
        <f>E255/L255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9">
        <f>(J255/86400)+25569+(-6/24)</f>
        <v>40924.400868055556</v>
      </c>
      <c r="T255" s="9">
        <f>(I255/86400)+25569+(-6/24)</f>
        <v>40954.400868055556</v>
      </c>
      <c r="U255">
        <f>VLOOKUP(F255,Statenum_data!$A$1:$B$4,2,FALSE)</f>
        <v>1</v>
      </c>
    </row>
    <row r="256" spans="1:21" ht="45" x14ac:dyDescent="0.2">
      <c r="A256">
        <v>254</v>
      </c>
      <c r="B256" s="3" t="s">
        <v>255</v>
      </c>
      <c r="C256" s="3" t="s">
        <v>4364</v>
      </c>
      <c r="D256" s="13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>
        <f>E256/L256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9">
        <f>(J256/86400)+25569+(-6/24)</f>
        <v>42263.702662037038</v>
      </c>
      <c r="T256" s="9">
        <f>(I256/86400)+25569+(-6/24)</f>
        <v>42293.833333333328</v>
      </c>
      <c r="U256">
        <f>VLOOKUP(F256,Statenum_data!$A$1:$B$4,2,FALSE)</f>
        <v>1</v>
      </c>
    </row>
    <row r="257" spans="1:21" ht="30" x14ac:dyDescent="0.2">
      <c r="A257">
        <v>255</v>
      </c>
      <c r="B257" s="3" t="s">
        <v>256</v>
      </c>
      <c r="C257" s="3" t="s">
        <v>4365</v>
      </c>
      <c r="D257" s="13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>
        <f>E257/L257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9">
        <f>(J257/86400)+25569+(-6/24)</f>
        <v>40588.276412037041</v>
      </c>
      <c r="T257" s="9">
        <f>(I257/86400)+25569+(-6/24)</f>
        <v>40618.23474537037</v>
      </c>
      <c r="U257">
        <f>VLOOKUP(F257,Statenum_data!$A$1:$B$4,2,FALSE)</f>
        <v>1</v>
      </c>
    </row>
    <row r="258" spans="1:21" ht="45" x14ac:dyDescent="0.2">
      <c r="A258">
        <v>256</v>
      </c>
      <c r="B258" s="3" t="s">
        <v>257</v>
      </c>
      <c r="C258" s="3" t="s">
        <v>4366</v>
      </c>
      <c r="D258" s="13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>
        <f>E258/L258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9">
        <f>(J258/86400)+25569+(-6/24)</f>
        <v>41319.519293981481</v>
      </c>
      <c r="T258" s="9">
        <f>(I258/86400)+25569+(-6/24)</f>
        <v>41349.519293981481</v>
      </c>
      <c r="U258">
        <f>VLOOKUP(F258,Statenum_data!$A$1:$B$4,2,FALSE)</f>
        <v>1</v>
      </c>
    </row>
    <row r="259" spans="1:21" ht="45" x14ac:dyDescent="0.2">
      <c r="A259">
        <v>257</v>
      </c>
      <c r="B259" s="3" t="s">
        <v>258</v>
      </c>
      <c r="C259" s="3" t="s">
        <v>4367</v>
      </c>
      <c r="D259" s="13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>
        <f>E259/L259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9">
        <f>(J259/86400)+25569+(-6/24)</f>
        <v>42479.376875000002</v>
      </c>
      <c r="T259" s="9">
        <f>(I259/86400)+25569+(-6/24)</f>
        <v>42509.376875000002</v>
      </c>
      <c r="U259">
        <f>VLOOKUP(F259,Statenum_data!$A$1:$B$4,2,FALSE)</f>
        <v>1</v>
      </c>
    </row>
    <row r="260" spans="1:21" ht="45" x14ac:dyDescent="0.2">
      <c r="A260">
        <v>258</v>
      </c>
      <c r="B260" s="3" t="s">
        <v>259</v>
      </c>
      <c r="C260" s="3" t="s">
        <v>4368</v>
      </c>
      <c r="D260" s="13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>
        <f>E260/L260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9">
        <f>(J260/86400)+25569+(-6/24)</f>
        <v>40681.801689814813</v>
      </c>
      <c r="T260" s="9">
        <f>(I260/86400)+25569+(-6/24)</f>
        <v>40711.801689814813</v>
      </c>
      <c r="U260">
        <f>VLOOKUP(F260,Statenum_data!$A$1:$B$4,2,FALSE)</f>
        <v>1</v>
      </c>
    </row>
    <row r="261" spans="1:21" ht="45" x14ac:dyDescent="0.2">
      <c r="A261">
        <v>259</v>
      </c>
      <c r="B261" s="3" t="s">
        <v>260</v>
      </c>
      <c r="C261" s="3" t="s">
        <v>4369</v>
      </c>
      <c r="D261" s="13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>
        <f>E261/L261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9">
        <f>(J261/86400)+25569+(-6/24)</f>
        <v>42072.488067129627</v>
      </c>
      <c r="T261" s="9">
        <f>(I261/86400)+25569+(-6/24)</f>
        <v>42102.488067129627</v>
      </c>
      <c r="U261">
        <f>VLOOKUP(F261,Statenum_data!$A$1:$B$4,2,FALSE)</f>
        <v>1</v>
      </c>
    </row>
    <row r="262" spans="1:21" ht="30" x14ac:dyDescent="0.2">
      <c r="A262">
        <v>260</v>
      </c>
      <c r="B262" s="3" t="s">
        <v>261</v>
      </c>
      <c r="C262" s="3" t="s">
        <v>4370</v>
      </c>
      <c r="D262" s="13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>
        <f>E262/L262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9">
        <f>(J262/86400)+25569+(-6/24)</f>
        <v>40330.505543981482</v>
      </c>
      <c r="T262" s="9">
        <f>(I262/86400)+25569+(-6/24)</f>
        <v>40376.165972222225</v>
      </c>
      <c r="U262">
        <f>VLOOKUP(F262,Statenum_data!$A$1:$B$4,2,FALSE)</f>
        <v>1</v>
      </c>
    </row>
    <row r="263" spans="1:21" ht="30" x14ac:dyDescent="0.2">
      <c r="A263">
        <v>261</v>
      </c>
      <c r="B263" s="3" t="s">
        <v>262</v>
      </c>
      <c r="C263" s="3" t="s">
        <v>4371</v>
      </c>
      <c r="D263" s="1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>
        <f>E263/L263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9">
        <f>(J263/86400)+25569+(-6/24)</f>
        <v>41017.635462962964</v>
      </c>
      <c r="T263" s="9">
        <f>(I263/86400)+25569+(-6/24)</f>
        <v>41067.371527777781</v>
      </c>
      <c r="U263">
        <f>VLOOKUP(F263,Statenum_data!$A$1:$B$4,2,FALSE)</f>
        <v>1</v>
      </c>
    </row>
    <row r="264" spans="1:21" ht="30" x14ac:dyDescent="0.2">
      <c r="A264">
        <v>262</v>
      </c>
      <c r="B264" s="3" t="s">
        <v>263</v>
      </c>
      <c r="C264" s="3" t="s">
        <v>4372</v>
      </c>
      <c r="D264" s="13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>
        <f>E264/L264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9">
        <f>(J264/86400)+25569+(-6/24)</f>
        <v>40554.99800925926</v>
      </c>
      <c r="T264" s="9">
        <f>(I264/86400)+25569+(-6/24)</f>
        <v>40599.99800925926</v>
      </c>
      <c r="U264">
        <f>VLOOKUP(F264,Statenum_data!$A$1:$B$4,2,FALSE)</f>
        <v>1</v>
      </c>
    </row>
    <row r="265" spans="1:21" ht="60" x14ac:dyDescent="0.2">
      <c r="A265">
        <v>263</v>
      </c>
      <c r="B265" s="3" t="s">
        <v>264</v>
      </c>
      <c r="C265" s="3" t="s">
        <v>4373</v>
      </c>
      <c r="D265" s="13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>
        <f>E265/L265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9">
        <f>(J265/86400)+25569+(-6/24)</f>
        <v>41149.704791666663</v>
      </c>
      <c r="T265" s="9">
        <f>(I265/86400)+25569+(-6/24)</f>
        <v>41179.704791666663</v>
      </c>
      <c r="U265">
        <f>VLOOKUP(F265,Statenum_data!$A$1:$B$4,2,FALSE)</f>
        <v>1</v>
      </c>
    </row>
    <row r="266" spans="1:21" ht="60" x14ac:dyDescent="0.2">
      <c r="A266">
        <v>264</v>
      </c>
      <c r="B266" s="3" t="s">
        <v>265</v>
      </c>
      <c r="C266" s="3" t="s">
        <v>4374</v>
      </c>
      <c r="D266" s="13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>
        <f>E266/L266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9">
        <f>(J266/86400)+25569+(-6/24)</f>
        <v>41010.370312500003</v>
      </c>
      <c r="T266" s="9">
        <f>(I266/86400)+25569+(-6/24)</f>
        <v>41040.370312500003</v>
      </c>
      <c r="U266">
        <f>VLOOKUP(F266,Statenum_data!$A$1:$B$4,2,FALSE)</f>
        <v>1</v>
      </c>
    </row>
    <row r="267" spans="1:21" ht="60" x14ac:dyDescent="0.2">
      <c r="A267">
        <v>265</v>
      </c>
      <c r="B267" s="3" t="s">
        <v>266</v>
      </c>
      <c r="C267" s="3" t="s">
        <v>4375</v>
      </c>
      <c r="D267" s="13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>
        <f>E267/L267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9">
        <f>(J267/86400)+25569+(-6/24)</f>
        <v>40266.995717592596</v>
      </c>
      <c r="T267" s="9">
        <f>(I267/86400)+25569+(-6/24)</f>
        <v>40308.594444444447</v>
      </c>
      <c r="U267">
        <f>VLOOKUP(F267,Statenum_data!$A$1:$B$4,2,FALSE)</f>
        <v>1</v>
      </c>
    </row>
    <row r="268" spans="1:21" ht="45" x14ac:dyDescent="0.2">
      <c r="A268">
        <v>266</v>
      </c>
      <c r="B268" s="3" t="s">
        <v>267</v>
      </c>
      <c r="C268" s="3" t="s">
        <v>4376</v>
      </c>
      <c r="D268" s="13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>
        <f>E268/L268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9">
        <f>(J268/86400)+25569+(-6/24)</f>
        <v>40204.924849537041</v>
      </c>
      <c r="T268" s="9">
        <f>(I268/86400)+25569+(-6/24)</f>
        <v>40290.910416666666</v>
      </c>
      <c r="U268">
        <f>VLOOKUP(F268,Statenum_data!$A$1:$B$4,2,FALSE)</f>
        <v>1</v>
      </c>
    </row>
    <row r="269" spans="1:21" ht="45" x14ac:dyDescent="0.2">
      <c r="A269">
        <v>267</v>
      </c>
      <c r="B269" s="3" t="s">
        <v>268</v>
      </c>
      <c r="C269" s="3" t="s">
        <v>4377</v>
      </c>
      <c r="D269" s="13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>
        <f>E269/L269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9">
        <f>(J269/86400)+25569+(-6/24)</f>
        <v>41785.202534722222</v>
      </c>
      <c r="T269" s="9">
        <f>(I269/86400)+25569+(-6/24)</f>
        <v>41815.202534722222</v>
      </c>
      <c r="U269">
        <f>VLOOKUP(F269,Statenum_data!$A$1:$B$4,2,FALSE)</f>
        <v>1</v>
      </c>
    </row>
    <row r="270" spans="1:21" ht="45" x14ac:dyDescent="0.2">
      <c r="A270">
        <v>268</v>
      </c>
      <c r="B270" s="3" t="s">
        <v>269</v>
      </c>
      <c r="C270" s="3" t="s">
        <v>4378</v>
      </c>
      <c r="D270" s="13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>
        <f>E270/L270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9">
        <f>(J270/86400)+25569+(-6/24)</f>
        <v>40808.90252314815</v>
      </c>
      <c r="T270" s="9">
        <f>(I270/86400)+25569+(-6/24)</f>
        <v>40853.944189814814</v>
      </c>
      <c r="U270">
        <f>VLOOKUP(F270,Statenum_data!$A$1:$B$4,2,FALSE)</f>
        <v>1</v>
      </c>
    </row>
    <row r="271" spans="1:21" ht="45" x14ac:dyDescent="0.2">
      <c r="A271">
        <v>269</v>
      </c>
      <c r="B271" s="3" t="s">
        <v>270</v>
      </c>
      <c r="C271" s="3" t="s">
        <v>4379</v>
      </c>
      <c r="D271" s="13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>
        <f>E271/L271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9">
        <f>(J271/86400)+25569+(-6/24)</f>
        <v>42757.947013888886</v>
      </c>
      <c r="T271" s="9">
        <f>(I271/86400)+25569+(-6/24)</f>
        <v>42787.947013888886</v>
      </c>
      <c r="U271">
        <f>VLOOKUP(F271,Statenum_data!$A$1:$B$4,2,FALSE)</f>
        <v>1</v>
      </c>
    </row>
    <row r="272" spans="1:21" ht="45" x14ac:dyDescent="0.2">
      <c r="A272">
        <v>270</v>
      </c>
      <c r="B272" s="3" t="s">
        <v>271</v>
      </c>
      <c r="C272" s="3" t="s">
        <v>4380</v>
      </c>
      <c r="D272" s="13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>
        <f>E272/L272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9">
        <f>(J272/86400)+25569+(-6/24)</f>
        <v>40637.61655092593</v>
      </c>
      <c r="T272" s="9">
        <f>(I272/86400)+25569+(-6/24)</f>
        <v>40687.916666666664</v>
      </c>
      <c r="U272">
        <f>VLOOKUP(F272,Statenum_data!$A$1:$B$4,2,FALSE)</f>
        <v>1</v>
      </c>
    </row>
    <row r="273" spans="1:21" ht="45" x14ac:dyDescent="0.2">
      <c r="A273">
        <v>271</v>
      </c>
      <c r="B273" s="3" t="s">
        <v>272</v>
      </c>
      <c r="C273" s="3" t="s">
        <v>4381</v>
      </c>
      <c r="D273" s="1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>
        <f>E273/L273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9">
        <f>(J273/86400)+25569+(-6/24)</f>
        <v>41611.850243055553</v>
      </c>
      <c r="T273" s="9">
        <f>(I273/86400)+25569+(-6/24)</f>
        <v>41641.083333333336</v>
      </c>
      <c r="U273">
        <f>VLOOKUP(F273,Statenum_data!$A$1:$B$4,2,FALSE)</f>
        <v>1</v>
      </c>
    </row>
    <row r="274" spans="1:21" ht="45" x14ac:dyDescent="0.2">
      <c r="A274">
        <v>272</v>
      </c>
      <c r="B274" s="3" t="s">
        <v>273</v>
      </c>
      <c r="C274" s="3" t="s">
        <v>4382</v>
      </c>
      <c r="D274" s="13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>
        <f>E274/L274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9">
        <f>(J274/86400)+25569+(-6/24)</f>
        <v>40235.650358796294</v>
      </c>
      <c r="T274" s="9">
        <f>(I274/86400)+25569+(-6/24)</f>
        <v>40296.53402777778</v>
      </c>
      <c r="U274">
        <f>VLOOKUP(F274,Statenum_data!$A$1:$B$4,2,FALSE)</f>
        <v>1</v>
      </c>
    </row>
    <row r="275" spans="1:21" ht="45" x14ac:dyDescent="0.2">
      <c r="A275">
        <v>273</v>
      </c>
      <c r="B275" s="3" t="s">
        <v>274</v>
      </c>
      <c r="C275" s="3" t="s">
        <v>4383</v>
      </c>
      <c r="D275" s="13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>
        <f>E275/L275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9">
        <f>(J275/86400)+25569+(-6/24)</f>
        <v>40697.248449074075</v>
      </c>
      <c r="T275" s="9">
        <f>(I275/86400)+25569+(-6/24)</f>
        <v>40727.248449074075</v>
      </c>
      <c r="U275">
        <f>VLOOKUP(F275,Statenum_data!$A$1:$B$4,2,FALSE)</f>
        <v>1</v>
      </c>
    </row>
    <row r="276" spans="1:21" ht="45" x14ac:dyDescent="0.2">
      <c r="A276">
        <v>274</v>
      </c>
      <c r="B276" s="3" t="s">
        <v>275</v>
      </c>
      <c r="C276" s="3" t="s">
        <v>4384</v>
      </c>
      <c r="D276" s="13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>
        <f>E276/L276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9">
        <f>(J276/86400)+25569+(-6/24)</f>
        <v>40969.662372685183</v>
      </c>
      <c r="T276" s="9">
        <f>(I276/86400)+25569+(-6/24)</f>
        <v>41004.040972222225</v>
      </c>
      <c r="U276">
        <f>VLOOKUP(F276,Statenum_data!$A$1:$B$4,2,FALSE)</f>
        <v>1</v>
      </c>
    </row>
    <row r="277" spans="1:21" ht="45" x14ac:dyDescent="0.2">
      <c r="A277">
        <v>275</v>
      </c>
      <c r="B277" s="3" t="s">
        <v>276</v>
      </c>
      <c r="C277" s="3" t="s">
        <v>4385</v>
      </c>
      <c r="D277" s="13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>
        <f>E277/L277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9">
        <f>(J277/86400)+25569+(-6/24)</f>
        <v>41192.782013888893</v>
      </c>
      <c r="T277" s="9">
        <f>(I277/86400)+25569+(-6/24)</f>
        <v>41222.823680555557</v>
      </c>
      <c r="U277">
        <f>VLOOKUP(F277,Statenum_data!$A$1:$B$4,2,FALSE)</f>
        <v>1</v>
      </c>
    </row>
    <row r="278" spans="1:21" ht="45" x14ac:dyDescent="0.2">
      <c r="A278">
        <v>276</v>
      </c>
      <c r="B278" s="3" t="s">
        <v>277</v>
      </c>
      <c r="C278" s="3" t="s">
        <v>4386</v>
      </c>
      <c r="D278" s="13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>
        <f>E278/L278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9">
        <f>(J278/86400)+25569+(-6/24)</f>
        <v>40966.831875000003</v>
      </c>
      <c r="T278" s="9">
        <f>(I278/86400)+25569+(-6/24)</f>
        <v>41026.790208333332</v>
      </c>
      <c r="U278">
        <f>VLOOKUP(F278,Statenum_data!$A$1:$B$4,2,FALSE)</f>
        <v>1</v>
      </c>
    </row>
    <row r="279" spans="1:21" ht="45" x14ac:dyDescent="0.2">
      <c r="A279">
        <v>277</v>
      </c>
      <c r="B279" s="3" t="s">
        <v>278</v>
      </c>
      <c r="C279" s="3" t="s">
        <v>4387</v>
      </c>
      <c r="D279" s="13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>
        <f>E279/L279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9">
        <f>(J279/86400)+25569+(-6/24)</f>
        <v>42117.641423611116</v>
      </c>
      <c r="T279" s="9">
        <f>(I279/86400)+25569+(-6/24)</f>
        <v>42147.641423611116</v>
      </c>
      <c r="U279">
        <f>VLOOKUP(F279,Statenum_data!$A$1:$B$4,2,FALSE)</f>
        <v>1</v>
      </c>
    </row>
    <row r="280" spans="1:21" ht="30" x14ac:dyDescent="0.2">
      <c r="A280">
        <v>278</v>
      </c>
      <c r="B280" s="3" t="s">
        <v>279</v>
      </c>
      <c r="C280" s="3" t="s">
        <v>4388</v>
      </c>
      <c r="D280" s="13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>
        <f>E280/L280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9">
        <f>(J280/86400)+25569+(-6/24)</f>
        <v>41163.790960648148</v>
      </c>
      <c r="T280" s="9">
        <f>(I280/86400)+25569+(-6/24)</f>
        <v>41193.790960648148</v>
      </c>
      <c r="U280">
        <f>VLOOKUP(F280,Statenum_data!$A$1:$B$4,2,FALSE)</f>
        <v>1</v>
      </c>
    </row>
    <row r="281" spans="1:21" ht="45" x14ac:dyDescent="0.2">
      <c r="A281">
        <v>279</v>
      </c>
      <c r="B281" s="3" t="s">
        <v>280</v>
      </c>
      <c r="C281" s="3" t="s">
        <v>4389</v>
      </c>
      <c r="D281" s="13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>
        <f>E281/L281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9">
        <f>(J281/86400)+25569+(-6/24)</f>
        <v>42758.994166666671</v>
      </c>
      <c r="T281" s="9">
        <f>(I281/86400)+25569+(-6/24)</f>
        <v>42792.834027777775</v>
      </c>
      <c r="U281">
        <f>VLOOKUP(F281,Statenum_data!$A$1:$B$4,2,FALSE)</f>
        <v>1</v>
      </c>
    </row>
    <row r="282" spans="1:21" ht="45" x14ac:dyDescent="0.2">
      <c r="A282">
        <v>280</v>
      </c>
      <c r="B282" s="3" t="s">
        <v>281</v>
      </c>
      <c r="C282" s="3" t="s">
        <v>4390</v>
      </c>
      <c r="D282" s="13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>
        <f>E282/L282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9">
        <f>(J282/86400)+25569+(-6/24)</f>
        <v>41744.340682870374</v>
      </c>
      <c r="T282" s="9">
        <f>(I282/86400)+25569+(-6/24)</f>
        <v>41789.340682870374</v>
      </c>
      <c r="U282">
        <f>VLOOKUP(F282,Statenum_data!$A$1:$B$4,2,FALSE)</f>
        <v>1</v>
      </c>
    </row>
    <row r="283" spans="1:21" ht="45" x14ac:dyDescent="0.2">
      <c r="A283">
        <v>281</v>
      </c>
      <c r="B283" s="3" t="s">
        <v>282</v>
      </c>
      <c r="C283" s="3" t="s">
        <v>4391</v>
      </c>
      <c r="D283" s="1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>
        <f>E283/L283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9">
        <f>(J283/86400)+25569+(-6/24)</f>
        <v>39949.913344907407</v>
      </c>
      <c r="T283" s="9">
        <f>(I283/86400)+25569+(-6/24)</f>
        <v>40035.55972222222</v>
      </c>
      <c r="U283">
        <f>VLOOKUP(F283,Statenum_data!$A$1:$B$4,2,FALSE)</f>
        <v>1</v>
      </c>
    </row>
    <row r="284" spans="1:21" ht="45" x14ac:dyDescent="0.2">
      <c r="A284">
        <v>282</v>
      </c>
      <c r="B284" s="3" t="s">
        <v>283</v>
      </c>
      <c r="C284" s="3" t="s">
        <v>4392</v>
      </c>
      <c r="D284" s="13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>
        <f>E284/L284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9">
        <f>(J284/86400)+25569+(-6/24)</f>
        <v>40194.670046296298</v>
      </c>
      <c r="T284" s="9">
        <f>(I284/86400)+25569+(-6/24)</f>
        <v>40231.666666666664</v>
      </c>
      <c r="U284">
        <f>VLOOKUP(F284,Statenum_data!$A$1:$B$4,2,FALSE)</f>
        <v>1</v>
      </c>
    </row>
    <row r="285" spans="1:21" ht="30" x14ac:dyDescent="0.2">
      <c r="A285">
        <v>283</v>
      </c>
      <c r="B285" s="3" t="s">
        <v>284</v>
      </c>
      <c r="C285" s="3" t="s">
        <v>4393</v>
      </c>
      <c r="D285" s="13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>
        <f>E285/L285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9">
        <f>(J285/86400)+25569+(-6/24)</f>
        <v>40675.46</v>
      </c>
      <c r="T285" s="9">
        <f>(I285/86400)+25569+(-6/24)</f>
        <v>40694.957638888889</v>
      </c>
      <c r="U285">
        <f>VLOOKUP(F285,Statenum_data!$A$1:$B$4,2,FALSE)</f>
        <v>1</v>
      </c>
    </row>
    <row r="286" spans="1:21" ht="45" x14ac:dyDescent="0.2">
      <c r="A286">
        <v>284</v>
      </c>
      <c r="B286" s="3" t="s">
        <v>285</v>
      </c>
      <c r="C286" s="3" t="s">
        <v>4394</v>
      </c>
      <c r="D286" s="13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>
        <f>E286/L286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9">
        <f>(J286/86400)+25569+(-6/24)</f>
        <v>40904.488194444442</v>
      </c>
      <c r="T286" s="9">
        <f>(I286/86400)+25569+(-6/24)</f>
        <v>40929.488194444442</v>
      </c>
      <c r="U286">
        <f>VLOOKUP(F286,Statenum_data!$A$1:$B$4,2,FALSE)</f>
        <v>1</v>
      </c>
    </row>
    <row r="287" spans="1:21" ht="45" x14ac:dyDescent="0.2">
      <c r="A287">
        <v>285</v>
      </c>
      <c r="B287" s="3" t="s">
        <v>286</v>
      </c>
      <c r="C287" s="3" t="s">
        <v>4395</v>
      </c>
      <c r="D287" s="13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>
        <f>E287/L287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9">
        <f>(J287/86400)+25569+(-6/24)</f>
        <v>41506.506111111114</v>
      </c>
      <c r="T287" s="9">
        <f>(I287/86400)+25569+(-6/24)</f>
        <v>41536.506111111114</v>
      </c>
      <c r="U287">
        <f>VLOOKUP(F287,Statenum_data!$A$1:$B$4,2,FALSE)</f>
        <v>1</v>
      </c>
    </row>
    <row r="288" spans="1:21" ht="45" x14ac:dyDescent="0.2">
      <c r="A288">
        <v>286</v>
      </c>
      <c r="B288" s="3" t="s">
        <v>287</v>
      </c>
      <c r="C288" s="3" t="s">
        <v>4396</v>
      </c>
      <c r="D288" s="13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>
        <f>E288/L288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9">
        <f>(J288/86400)+25569+(-6/24)</f>
        <v>41313.566250000003</v>
      </c>
      <c r="T288" s="9">
        <f>(I288/86400)+25569+(-6/24)</f>
        <v>41358.524583333332</v>
      </c>
      <c r="U288">
        <f>VLOOKUP(F288,Statenum_data!$A$1:$B$4,2,FALSE)</f>
        <v>1</v>
      </c>
    </row>
    <row r="289" spans="1:21" ht="30" x14ac:dyDescent="0.2">
      <c r="A289">
        <v>287</v>
      </c>
      <c r="B289" s="3" t="s">
        <v>288</v>
      </c>
      <c r="C289" s="3" t="s">
        <v>4397</v>
      </c>
      <c r="D289" s="13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>
        <f>E289/L289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9">
        <f>(J289/86400)+25569+(-6/24)</f>
        <v>41184.027986111112</v>
      </c>
      <c r="T289" s="9">
        <f>(I289/86400)+25569+(-6/24)</f>
        <v>41214.916666666664</v>
      </c>
      <c r="U289">
        <f>VLOOKUP(F289,Statenum_data!$A$1:$B$4,2,FALSE)</f>
        <v>1</v>
      </c>
    </row>
    <row r="290" spans="1:21" ht="45" x14ac:dyDescent="0.2">
      <c r="A290">
        <v>288</v>
      </c>
      <c r="B290" s="3" t="s">
        <v>289</v>
      </c>
      <c r="C290" s="3" t="s">
        <v>4398</v>
      </c>
      <c r="D290" s="13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>
        <f>E290/L290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9">
        <f>(J290/86400)+25569+(-6/24)</f>
        <v>41050.918900462959</v>
      </c>
      <c r="T290" s="9">
        <f>(I290/86400)+25569+(-6/24)</f>
        <v>41085.918900462959</v>
      </c>
      <c r="U290">
        <f>VLOOKUP(F290,Statenum_data!$A$1:$B$4,2,FALSE)</f>
        <v>1</v>
      </c>
    </row>
    <row r="291" spans="1:21" ht="45" x14ac:dyDescent="0.2">
      <c r="A291">
        <v>289</v>
      </c>
      <c r="B291" s="3" t="s">
        <v>290</v>
      </c>
      <c r="C291" s="3" t="s">
        <v>4399</v>
      </c>
      <c r="D291" s="13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>
        <f>E291/L291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9">
        <f>(J291/86400)+25569+(-6/24)</f>
        <v>41550.206412037034</v>
      </c>
      <c r="T291" s="9">
        <f>(I291/86400)+25569+(-6/24)</f>
        <v>41580.206412037034</v>
      </c>
      <c r="U291">
        <f>VLOOKUP(F291,Statenum_data!$A$1:$B$4,2,FALSE)</f>
        <v>1</v>
      </c>
    </row>
    <row r="292" spans="1:21" ht="30" x14ac:dyDescent="0.2">
      <c r="A292">
        <v>290</v>
      </c>
      <c r="B292" s="3" t="s">
        <v>291</v>
      </c>
      <c r="C292" s="3" t="s">
        <v>4400</v>
      </c>
      <c r="D292" s="13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>
        <f>E292/L292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9">
        <f>(J292/86400)+25569+(-6/24)</f>
        <v>40526.11917824074</v>
      </c>
      <c r="T292" s="9">
        <f>(I292/86400)+25569+(-6/24)</f>
        <v>40576.082638888889</v>
      </c>
      <c r="U292">
        <f>VLOOKUP(F292,Statenum_data!$A$1:$B$4,2,FALSE)</f>
        <v>1</v>
      </c>
    </row>
    <row r="293" spans="1:21" ht="45" x14ac:dyDescent="0.2">
      <c r="A293">
        <v>291</v>
      </c>
      <c r="B293" s="3" t="s">
        <v>292</v>
      </c>
      <c r="C293" s="3" t="s">
        <v>4401</v>
      </c>
      <c r="D293" s="1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>
        <f>E293/L293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9">
        <f>(J293/86400)+25569+(-6/24)</f>
        <v>41376.519050925926</v>
      </c>
      <c r="T293" s="9">
        <f>(I293/86400)+25569+(-6/24)</f>
        <v>41394.750694444447</v>
      </c>
      <c r="U293">
        <f>VLOOKUP(F293,Statenum_data!$A$1:$B$4,2,FALSE)</f>
        <v>1</v>
      </c>
    </row>
    <row r="294" spans="1:21" ht="45" x14ac:dyDescent="0.2">
      <c r="A294">
        <v>292</v>
      </c>
      <c r="B294" s="3" t="s">
        <v>293</v>
      </c>
      <c r="C294" s="3" t="s">
        <v>4402</v>
      </c>
      <c r="D294" s="13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>
        <f>E294/L294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9">
        <f>(J294/86400)+25569+(-6/24)</f>
        <v>40812.553229166668</v>
      </c>
      <c r="T294" s="9">
        <f>(I294/86400)+25569+(-6/24)</f>
        <v>40844.915972222225</v>
      </c>
      <c r="U294">
        <f>VLOOKUP(F294,Statenum_data!$A$1:$B$4,2,FALSE)</f>
        <v>1</v>
      </c>
    </row>
    <row r="295" spans="1:21" ht="45" x14ac:dyDescent="0.2">
      <c r="A295">
        <v>293</v>
      </c>
      <c r="B295" s="3" t="s">
        <v>294</v>
      </c>
      <c r="C295" s="3" t="s">
        <v>4403</v>
      </c>
      <c r="D295" s="13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>
        <f>E295/L295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9">
        <f>(J295/86400)+25569+(-6/24)</f>
        <v>41719.417986111112</v>
      </c>
      <c r="T295" s="9">
        <f>(I295/86400)+25569+(-6/24)</f>
        <v>41749.417986111112</v>
      </c>
      <c r="U295">
        <f>VLOOKUP(F295,Statenum_data!$A$1:$B$4,2,FALSE)</f>
        <v>1</v>
      </c>
    </row>
    <row r="296" spans="1:21" ht="45" x14ac:dyDescent="0.2">
      <c r="A296">
        <v>294</v>
      </c>
      <c r="B296" s="3" t="s">
        <v>295</v>
      </c>
      <c r="C296" s="3" t="s">
        <v>4404</v>
      </c>
      <c r="D296" s="13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>
        <f>E296/L296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9">
        <f>(J296/86400)+25569+(-6/24)</f>
        <v>40342.834421296298</v>
      </c>
      <c r="T296" s="9">
        <f>(I296/86400)+25569+(-6/24)</f>
        <v>40378.416666666664</v>
      </c>
      <c r="U296">
        <f>VLOOKUP(F296,Statenum_data!$A$1:$B$4,2,FALSE)</f>
        <v>1</v>
      </c>
    </row>
    <row r="297" spans="1:21" ht="45" x14ac:dyDescent="0.2">
      <c r="A297">
        <v>295</v>
      </c>
      <c r="B297" s="3" t="s">
        <v>296</v>
      </c>
      <c r="C297" s="3" t="s">
        <v>4405</v>
      </c>
      <c r="D297" s="13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>
        <f>E297/L297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9">
        <f>(J297/86400)+25569+(-6/24)</f>
        <v>41518.754733796297</v>
      </c>
      <c r="T297" s="9">
        <f>(I297/86400)+25569+(-6/24)</f>
        <v>41578.75</v>
      </c>
      <c r="U297">
        <f>VLOOKUP(F297,Statenum_data!$A$1:$B$4,2,FALSE)</f>
        <v>1</v>
      </c>
    </row>
    <row r="298" spans="1:21" ht="45" x14ac:dyDescent="0.2">
      <c r="A298">
        <v>296</v>
      </c>
      <c r="B298" s="3" t="s">
        <v>297</v>
      </c>
      <c r="C298" s="3" t="s">
        <v>4406</v>
      </c>
      <c r="D298" s="13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>
        <f>E298/L298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9">
        <f>(J298/86400)+25569+(-6/24)</f>
        <v>41134.225497685184</v>
      </c>
      <c r="T298" s="9">
        <f>(I298/86400)+25569+(-6/24)</f>
        <v>41159.225497685184</v>
      </c>
      <c r="U298">
        <f>VLOOKUP(F298,Statenum_data!$A$1:$B$4,2,FALSE)</f>
        <v>1</v>
      </c>
    </row>
    <row r="299" spans="1:21" ht="45" x14ac:dyDescent="0.2">
      <c r="A299">
        <v>297</v>
      </c>
      <c r="B299" s="3" t="s">
        <v>298</v>
      </c>
      <c r="C299" s="3" t="s">
        <v>4407</v>
      </c>
      <c r="D299" s="13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>
        <f>E299/L299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9">
        <f>(J299/86400)+25569+(-6/24)</f>
        <v>42089.478020833332</v>
      </c>
      <c r="T299" s="9">
        <f>(I299/86400)+25569+(-6/24)</f>
        <v>42124.915972222225</v>
      </c>
      <c r="U299">
        <f>VLOOKUP(F299,Statenum_data!$A$1:$B$4,2,FALSE)</f>
        <v>1</v>
      </c>
    </row>
    <row r="300" spans="1:21" ht="30" x14ac:dyDescent="0.2">
      <c r="A300">
        <v>298</v>
      </c>
      <c r="B300" s="3" t="s">
        <v>299</v>
      </c>
      <c r="C300" s="3" t="s">
        <v>4408</v>
      </c>
      <c r="D300" s="13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>
        <f>E300/L300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9">
        <f>(J300/86400)+25569+(-6/24)</f>
        <v>41709.213518518518</v>
      </c>
      <c r="T300" s="9">
        <f>(I300/86400)+25569+(-6/24)</f>
        <v>41768.625</v>
      </c>
      <c r="U300">
        <f>VLOOKUP(F300,Statenum_data!$A$1:$B$4,2,FALSE)</f>
        <v>1</v>
      </c>
    </row>
    <row r="301" spans="1:21" ht="45" x14ac:dyDescent="0.2">
      <c r="A301">
        <v>299</v>
      </c>
      <c r="B301" s="3" t="s">
        <v>300</v>
      </c>
      <c r="C301" s="3" t="s">
        <v>4409</v>
      </c>
      <c r="D301" s="13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>
        <f>E301/L301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9">
        <f>(J301/86400)+25569+(-6/24)</f>
        <v>40468.975231481483</v>
      </c>
      <c r="T301" s="9">
        <f>(I301/86400)+25569+(-6/24)</f>
        <v>40499.016898148147</v>
      </c>
      <c r="U301">
        <f>VLOOKUP(F301,Statenum_data!$A$1:$B$4,2,FALSE)</f>
        <v>1</v>
      </c>
    </row>
    <row r="302" spans="1:21" ht="45" x14ac:dyDescent="0.2">
      <c r="A302">
        <v>300</v>
      </c>
      <c r="B302" s="3" t="s">
        <v>301</v>
      </c>
      <c r="C302" s="3" t="s">
        <v>4410</v>
      </c>
      <c r="D302" s="13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>
        <f>E302/L302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9">
        <f>(J302/86400)+25569+(-6/24)</f>
        <v>40626.709930555553</v>
      </c>
      <c r="T302" s="9">
        <f>(I302/86400)+25569+(-6/24)</f>
        <v>40657.709930555553</v>
      </c>
      <c r="U302">
        <f>VLOOKUP(F302,Statenum_data!$A$1:$B$4,2,FALSE)</f>
        <v>1</v>
      </c>
    </row>
    <row r="303" spans="1:21" ht="45" x14ac:dyDescent="0.2">
      <c r="A303">
        <v>301</v>
      </c>
      <c r="B303" s="3" t="s">
        <v>302</v>
      </c>
      <c r="C303" s="3" t="s">
        <v>4411</v>
      </c>
      <c r="D303" s="1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>
        <f>E303/L303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9">
        <f>(J303/86400)+25569+(-6/24)</f>
        <v>41312.487673611111</v>
      </c>
      <c r="T303" s="9">
        <f>(I303/86400)+25569+(-6/24)</f>
        <v>41352.446006944447</v>
      </c>
      <c r="U303">
        <f>VLOOKUP(F303,Statenum_data!$A$1:$B$4,2,FALSE)</f>
        <v>1</v>
      </c>
    </row>
    <row r="304" spans="1:21" ht="60" x14ac:dyDescent="0.2">
      <c r="A304">
        <v>302</v>
      </c>
      <c r="B304" s="3" t="s">
        <v>303</v>
      </c>
      <c r="C304" s="3" t="s">
        <v>4412</v>
      </c>
      <c r="D304" s="13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>
        <f>E304/L304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9">
        <f>(J304/86400)+25569+(-6/24)</f>
        <v>40933.606921296298</v>
      </c>
      <c r="T304" s="9">
        <f>(I304/86400)+25569+(-6/24)</f>
        <v>40963.606921296298</v>
      </c>
      <c r="U304">
        <f>VLOOKUP(F304,Statenum_data!$A$1:$B$4,2,FALSE)</f>
        <v>1</v>
      </c>
    </row>
    <row r="305" spans="1:21" ht="45" x14ac:dyDescent="0.2">
      <c r="A305">
        <v>303</v>
      </c>
      <c r="B305" s="3" t="s">
        <v>304</v>
      </c>
      <c r="C305" s="3" t="s">
        <v>4413</v>
      </c>
      <c r="D305" s="13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>
        <f>E305/L305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9">
        <f>(J305/86400)+25569+(-6/24)</f>
        <v>41031.821134259255</v>
      </c>
      <c r="T305" s="9">
        <f>(I305/86400)+25569+(-6/24)</f>
        <v>41061.821134259255</v>
      </c>
      <c r="U305">
        <f>VLOOKUP(F305,Statenum_data!$A$1:$B$4,2,FALSE)</f>
        <v>1</v>
      </c>
    </row>
    <row r="306" spans="1:21" ht="30" x14ac:dyDescent="0.2">
      <c r="A306">
        <v>304</v>
      </c>
      <c r="B306" s="3" t="s">
        <v>305</v>
      </c>
      <c r="C306" s="3" t="s">
        <v>4414</v>
      </c>
      <c r="D306" s="13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>
        <f>E306/L306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9">
        <f>(J306/86400)+25569+(-6/24)</f>
        <v>41113.844872685186</v>
      </c>
      <c r="T306" s="9">
        <f>(I306/86400)+25569+(-6/24)</f>
        <v>41152.833333333336</v>
      </c>
      <c r="U306">
        <f>VLOOKUP(F306,Statenum_data!$A$1:$B$4,2,FALSE)</f>
        <v>1</v>
      </c>
    </row>
    <row r="307" spans="1:21" ht="30" x14ac:dyDescent="0.2">
      <c r="A307">
        <v>305</v>
      </c>
      <c r="B307" s="3" t="s">
        <v>306</v>
      </c>
      <c r="C307" s="3" t="s">
        <v>4415</v>
      </c>
      <c r="D307" s="13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>
        <f>E307/L307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9">
        <f>(J307/86400)+25569+(-6/24)</f>
        <v>40948.380196759259</v>
      </c>
      <c r="T307" s="9">
        <f>(I307/86400)+25569+(-6/24)</f>
        <v>40978.380196759259</v>
      </c>
      <c r="U307">
        <f>VLOOKUP(F307,Statenum_data!$A$1:$B$4,2,FALSE)</f>
        <v>1</v>
      </c>
    </row>
    <row r="308" spans="1:21" ht="30" x14ac:dyDescent="0.2">
      <c r="A308">
        <v>306</v>
      </c>
      <c r="B308" s="3" t="s">
        <v>307</v>
      </c>
      <c r="C308" s="3" t="s">
        <v>4416</v>
      </c>
      <c r="D308" s="13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>
        <f>E308/L308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9">
        <f>(J308/86400)+25569+(-6/24)</f>
        <v>41333.587187500001</v>
      </c>
      <c r="T308" s="9">
        <f>(I308/86400)+25569+(-6/24)</f>
        <v>41353.54552083333</v>
      </c>
      <c r="U308">
        <f>VLOOKUP(F308,Statenum_data!$A$1:$B$4,2,FALSE)</f>
        <v>1</v>
      </c>
    </row>
    <row r="309" spans="1:21" x14ac:dyDescent="0.2">
      <c r="A309">
        <v>307</v>
      </c>
      <c r="B309" s="3" t="s">
        <v>308</v>
      </c>
      <c r="C309" s="3" t="s">
        <v>4417</v>
      </c>
      <c r="D309" s="13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>
        <f>E309/L309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9">
        <f>(J309/86400)+25569+(-6/24)</f>
        <v>41282.694456018522</v>
      </c>
      <c r="T309" s="9">
        <f>(I309/86400)+25569+(-6/24)</f>
        <v>41312.694456018522</v>
      </c>
      <c r="U309">
        <f>VLOOKUP(F309,Statenum_data!$A$1:$B$4,2,FALSE)</f>
        <v>1</v>
      </c>
    </row>
    <row r="310" spans="1:21" ht="45" x14ac:dyDescent="0.2">
      <c r="A310">
        <v>308</v>
      </c>
      <c r="B310" s="3" t="s">
        <v>309</v>
      </c>
      <c r="C310" s="3" t="s">
        <v>4418</v>
      </c>
      <c r="D310" s="13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>
        <f>E310/L310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9">
        <f>(J310/86400)+25569+(-6/24)</f>
        <v>40567.444560185184</v>
      </c>
      <c r="T310" s="9">
        <f>(I310/86400)+25569+(-6/24)</f>
        <v>40612.444560185184</v>
      </c>
      <c r="U310">
        <f>VLOOKUP(F310,Statenum_data!$A$1:$B$4,2,FALSE)</f>
        <v>1</v>
      </c>
    </row>
    <row r="311" spans="1:21" ht="45" x14ac:dyDescent="0.2">
      <c r="A311">
        <v>309</v>
      </c>
      <c r="B311" s="3" t="s">
        <v>310</v>
      </c>
      <c r="C311" s="3" t="s">
        <v>4419</v>
      </c>
      <c r="D311" s="13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>
        <f>E311/L311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9">
        <f>(J311/86400)+25569+(-6/24)</f>
        <v>41134.501550925925</v>
      </c>
      <c r="T311" s="9">
        <f>(I311/86400)+25569+(-6/24)</f>
        <v>41155.501550925925</v>
      </c>
      <c r="U311">
        <f>VLOOKUP(F311,Statenum_data!$A$1:$B$4,2,FALSE)</f>
        <v>1</v>
      </c>
    </row>
    <row r="312" spans="1:21" ht="45" x14ac:dyDescent="0.2">
      <c r="A312">
        <v>310</v>
      </c>
      <c r="B312" s="3" t="s">
        <v>311</v>
      </c>
      <c r="C312" s="3" t="s">
        <v>4420</v>
      </c>
      <c r="D312" s="13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>
        <f>E312/L312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9">
        <f>(J312/86400)+25569+(-6/24)</f>
        <v>40820.933136574073</v>
      </c>
      <c r="T312" s="9">
        <f>(I312/86400)+25569+(-6/24)</f>
        <v>40835.833333333336</v>
      </c>
      <c r="U312">
        <f>VLOOKUP(F312,Statenum_data!$A$1:$B$4,2,FALSE)</f>
        <v>1</v>
      </c>
    </row>
    <row r="313" spans="1:21" ht="45" x14ac:dyDescent="0.2">
      <c r="A313">
        <v>311</v>
      </c>
      <c r="B313" s="3" t="s">
        <v>312</v>
      </c>
      <c r="C313" s="3" t="s">
        <v>4421</v>
      </c>
      <c r="D313" s="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>
        <f>E313/L313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9">
        <f>(J313/86400)+25569+(-6/24)</f>
        <v>40867.969814814816</v>
      </c>
      <c r="T313" s="9">
        <f>(I313/86400)+25569+(-6/24)</f>
        <v>40909.082638888889</v>
      </c>
      <c r="U313">
        <f>VLOOKUP(F313,Statenum_data!$A$1:$B$4,2,FALSE)</f>
        <v>1</v>
      </c>
    </row>
    <row r="314" spans="1:21" ht="45" x14ac:dyDescent="0.2">
      <c r="A314">
        <v>312</v>
      </c>
      <c r="B314" s="3" t="s">
        <v>313</v>
      </c>
      <c r="C314" s="3" t="s">
        <v>4422</v>
      </c>
      <c r="D314" s="13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>
        <f>E314/L314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9">
        <f>(J314/86400)+25569+(-6/24)</f>
        <v>41348.627685185187</v>
      </c>
      <c r="T314" s="9">
        <f>(I314/86400)+25569+(-6/24)</f>
        <v>41378.627685185187</v>
      </c>
      <c r="U314">
        <f>VLOOKUP(F314,Statenum_data!$A$1:$B$4,2,FALSE)</f>
        <v>1</v>
      </c>
    </row>
    <row r="315" spans="1:21" ht="45" x14ac:dyDescent="0.2">
      <c r="A315">
        <v>313</v>
      </c>
      <c r="B315" s="3" t="s">
        <v>314</v>
      </c>
      <c r="C315" s="3" t="s">
        <v>4423</v>
      </c>
      <c r="D315" s="13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>
        <f>E315/L315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9">
        <f>(J315/86400)+25569+(-6/24)</f>
        <v>40356.977939814817</v>
      </c>
      <c r="T315" s="9">
        <f>(I315/86400)+25569+(-6/24)</f>
        <v>40401.415972222225</v>
      </c>
      <c r="U315">
        <f>VLOOKUP(F315,Statenum_data!$A$1:$B$4,2,FALSE)</f>
        <v>1</v>
      </c>
    </row>
    <row r="316" spans="1:21" ht="45" x14ac:dyDescent="0.2">
      <c r="A316">
        <v>314</v>
      </c>
      <c r="B316" s="3" t="s">
        <v>315</v>
      </c>
      <c r="C316" s="3" t="s">
        <v>4424</v>
      </c>
      <c r="D316" s="13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>
        <f>E316/L316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9">
        <f>(J316/86400)+25569+(-6/24)</f>
        <v>41304.583194444444</v>
      </c>
      <c r="T316" s="9">
        <f>(I316/86400)+25569+(-6/24)</f>
        <v>41334.583194444444</v>
      </c>
      <c r="U316">
        <f>VLOOKUP(F316,Statenum_data!$A$1:$B$4,2,FALSE)</f>
        <v>1</v>
      </c>
    </row>
    <row r="317" spans="1:21" ht="45" x14ac:dyDescent="0.2">
      <c r="A317">
        <v>315</v>
      </c>
      <c r="B317" s="3" t="s">
        <v>316</v>
      </c>
      <c r="C317" s="3" t="s">
        <v>4425</v>
      </c>
      <c r="D317" s="13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>
        <f>E317/L317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9">
        <f>(J317/86400)+25569+(-6/24)</f>
        <v>41113.52238425926</v>
      </c>
      <c r="T317" s="9">
        <f>(I317/86400)+25569+(-6/24)</f>
        <v>41143.52238425926</v>
      </c>
      <c r="U317">
        <f>VLOOKUP(F317,Statenum_data!$A$1:$B$4,2,FALSE)</f>
        <v>1</v>
      </c>
    </row>
    <row r="318" spans="1:21" ht="30" x14ac:dyDescent="0.2">
      <c r="A318">
        <v>316</v>
      </c>
      <c r="B318" s="3" t="s">
        <v>317</v>
      </c>
      <c r="C318" s="3" t="s">
        <v>4426</v>
      </c>
      <c r="D318" s="13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>
        <f>E318/L318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9">
        <f>(J318/86400)+25569+(-6/24)</f>
        <v>41950.673576388886</v>
      </c>
      <c r="T318" s="9">
        <f>(I318/86400)+25569+(-6/24)</f>
        <v>41983.957638888889</v>
      </c>
      <c r="U318">
        <f>VLOOKUP(F318,Statenum_data!$A$1:$B$4,2,FALSE)</f>
        <v>1</v>
      </c>
    </row>
    <row r="319" spans="1:21" ht="30" x14ac:dyDescent="0.2">
      <c r="A319">
        <v>317</v>
      </c>
      <c r="B319" s="3" t="s">
        <v>318</v>
      </c>
      <c r="C319" s="3" t="s">
        <v>4427</v>
      </c>
      <c r="D319" s="13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>
        <f>E319/L319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9">
        <f>(J319/86400)+25569+(-6/24)</f>
        <v>41589.426886574074</v>
      </c>
      <c r="T319" s="9">
        <f>(I319/86400)+25569+(-6/24)</f>
        <v>41619.426886574074</v>
      </c>
      <c r="U319">
        <f>VLOOKUP(F319,Statenum_data!$A$1:$B$4,2,FALSE)</f>
        <v>1</v>
      </c>
    </row>
    <row r="320" spans="1:21" ht="45" x14ac:dyDescent="0.2">
      <c r="A320">
        <v>318</v>
      </c>
      <c r="B320" s="3" t="s">
        <v>319</v>
      </c>
      <c r="C320" s="3" t="s">
        <v>4428</v>
      </c>
      <c r="D320" s="13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>
        <f>E320/L320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9">
        <f>(J320/86400)+25569+(-6/24)</f>
        <v>41329.788784722223</v>
      </c>
      <c r="T320" s="9">
        <f>(I320/86400)+25569+(-6/24)</f>
        <v>41359.747118055559</v>
      </c>
      <c r="U320">
        <f>VLOOKUP(F320,Statenum_data!$A$1:$B$4,2,FALSE)</f>
        <v>1</v>
      </c>
    </row>
    <row r="321" spans="1:21" ht="60" x14ac:dyDescent="0.2">
      <c r="A321">
        <v>319</v>
      </c>
      <c r="B321" s="3" t="s">
        <v>320</v>
      </c>
      <c r="C321" s="3" t="s">
        <v>4429</v>
      </c>
      <c r="D321" s="13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>
        <f>E321/L321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9">
        <f>(J321/86400)+25569+(-6/24)</f>
        <v>40123.58829861111</v>
      </c>
      <c r="T321" s="9">
        <f>(I321/86400)+25569+(-6/24)</f>
        <v>40211.082638888889</v>
      </c>
      <c r="U321">
        <f>VLOOKUP(F321,Statenum_data!$A$1:$B$4,2,FALSE)</f>
        <v>1</v>
      </c>
    </row>
    <row r="322" spans="1:21" ht="45" x14ac:dyDescent="0.2">
      <c r="A322">
        <v>320</v>
      </c>
      <c r="B322" s="3" t="s">
        <v>321</v>
      </c>
      <c r="C322" s="3" t="s">
        <v>4430</v>
      </c>
      <c r="D322" s="13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>
        <f>E322/L322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9">
        <f>(J322/86400)+25569+(-6/24)</f>
        <v>42331.301307870366</v>
      </c>
      <c r="T322" s="9">
        <f>(I322/86400)+25569+(-6/24)</f>
        <v>42360.708333333328</v>
      </c>
      <c r="U322">
        <f>VLOOKUP(F322,Statenum_data!$A$1:$B$4,2,FALSE)</f>
        <v>1</v>
      </c>
    </row>
    <row r="323" spans="1:21" ht="45" x14ac:dyDescent="0.2">
      <c r="A323">
        <v>321</v>
      </c>
      <c r="B323" s="3" t="s">
        <v>322</v>
      </c>
      <c r="C323" s="3" t="s">
        <v>4431</v>
      </c>
      <c r="D323" s="1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>
        <f>E323/L323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9">
        <f>(J323/86400)+25569+(-6/24)</f>
        <v>42647.196597222224</v>
      </c>
      <c r="T323" s="9">
        <f>(I323/86400)+25569+(-6/24)</f>
        <v>42682.238263888888</v>
      </c>
      <c r="U323">
        <f>VLOOKUP(F323,Statenum_data!$A$1:$B$4,2,FALSE)</f>
        <v>1</v>
      </c>
    </row>
    <row r="324" spans="1:21" ht="45" x14ac:dyDescent="0.2">
      <c r="A324">
        <v>322</v>
      </c>
      <c r="B324" s="3" t="s">
        <v>323</v>
      </c>
      <c r="C324" s="3" t="s">
        <v>4432</v>
      </c>
      <c r="D324" s="13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>
        <f>E324/L324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9">
        <f>(J324/86400)+25569+(-6/24)</f>
        <v>42473.32</v>
      </c>
      <c r="T324" s="9">
        <f>(I324/86400)+25569+(-6/24)</f>
        <v>42503.32</v>
      </c>
      <c r="U324">
        <f>VLOOKUP(F324,Statenum_data!$A$1:$B$4,2,FALSE)</f>
        <v>1</v>
      </c>
    </row>
    <row r="325" spans="1:21" ht="45" x14ac:dyDescent="0.2">
      <c r="A325">
        <v>323</v>
      </c>
      <c r="B325" s="3" t="s">
        <v>324</v>
      </c>
      <c r="C325" s="3" t="s">
        <v>4433</v>
      </c>
      <c r="D325" s="13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>
        <f>E325/L325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9">
        <f>(J325/86400)+25569+(-6/24)</f>
        <v>42697.07136574074</v>
      </c>
      <c r="T325" s="9">
        <f>(I325/86400)+25569+(-6/24)</f>
        <v>42725.082638888889</v>
      </c>
      <c r="U325">
        <f>VLOOKUP(F325,Statenum_data!$A$1:$B$4,2,FALSE)</f>
        <v>1</v>
      </c>
    </row>
    <row r="326" spans="1:21" ht="45" x14ac:dyDescent="0.2">
      <c r="A326">
        <v>324</v>
      </c>
      <c r="B326" s="3" t="s">
        <v>325</v>
      </c>
      <c r="C326" s="3" t="s">
        <v>4434</v>
      </c>
      <c r="D326" s="13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>
        <f>E326/L326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9">
        <f>(J326/86400)+25569+(-6/24)</f>
        <v>42184.376250000001</v>
      </c>
      <c r="T326" s="9">
        <f>(I326/86400)+25569+(-6/24)</f>
        <v>42217.376250000001</v>
      </c>
      <c r="U326">
        <f>VLOOKUP(F326,Statenum_data!$A$1:$B$4,2,FALSE)</f>
        <v>1</v>
      </c>
    </row>
    <row r="327" spans="1:21" ht="45" x14ac:dyDescent="0.2">
      <c r="A327">
        <v>325</v>
      </c>
      <c r="B327" s="3" t="s">
        <v>326</v>
      </c>
      <c r="C327" s="3" t="s">
        <v>4435</v>
      </c>
      <c r="D327" s="13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>
        <f>E327/L327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9">
        <f>(J327/86400)+25569+(-6/24)</f>
        <v>42688.937881944439</v>
      </c>
      <c r="T327" s="9">
        <f>(I327/86400)+25569+(-6/24)</f>
        <v>42723.937881944439</v>
      </c>
      <c r="U327">
        <f>VLOOKUP(F327,Statenum_data!$A$1:$B$4,2,FALSE)</f>
        <v>1</v>
      </c>
    </row>
    <row r="328" spans="1:21" ht="45" x14ac:dyDescent="0.2">
      <c r="A328">
        <v>326</v>
      </c>
      <c r="B328" s="3" t="s">
        <v>327</v>
      </c>
      <c r="C328" s="3" t="s">
        <v>4436</v>
      </c>
      <c r="D328" s="13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>
        <f>E328/L328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9">
        <f>(J328/86400)+25569+(-6/24)</f>
        <v>42775.064884259264</v>
      </c>
      <c r="T328" s="9">
        <f>(I328/86400)+25569+(-6/24)</f>
        <v>42808.706250000003</v>
      </c>
      <c r="U328">
        <f>VLOOKUP(F328,Statenum_data!$A$1:$B$4,2,FALSE)</f>
        <v>1</v>
      </c>
    </row>
    <row r="329" spans="1:21" ht="45" x14ac:dyDescent="0.2">
      <c r="A329">
        <v>327</v>
      </c>
      <c r="B329" s="3" t="s">
        <v>328</v>
      </c>
      <c r="C329" s="3" t="s">
        <v>4437</v>
      </c>
      <c r="D329" s="13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>
        <f>E329/L329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9">
        <f>(J329/86400)+25569+(-6/24)</f>
        <v>42057.985289351855</v>
      </c>
      <c r="T329" s="9">
        <f>(I329/86400)+25569+(-6/24)</f>
        <v>42085.083333333328</v>
      </c>
      <c r="U329">
        <f>VLOOKUP(F329,Statenum_data!$A$1:$B$4,2,FALSE)</f>
        <v>1</v>
      </c>
    </row>
    <row r="330" spans="1:21" ht="45" x14ac:dyDescent="0.2">
      <c r="A330">
        <v>328</v>
      </c>
      <c r="B330" s="3" t="s">
        <v>329</v>
      </c>
      <c r="C330" s="3" t="s">
        <v>4438</v>
      </c>
      <c r="D330" s="13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>
        <f>E330/L330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9">
        <f>(J330/86400)+25569+(-6/24)</f>
        <v>42278.696620370371</v>
      </c>
      <c r="T330" s="9">
        <f>(I330/86400)+25569+(-6/24)</f>
        <v>42308.916666666672</v>
      </c>
      <c r="U330">
        <f>VLOOKUP(F330,Statenum_data!$A$1:$B$4,2,FALSE)</f>
        <v>1</v>
      </c>
    </row>
    <row r="331" spans="1:21" ht="45" x14ac:dyDescent="0.2">
      <c r="A331">
        <v>329</v>
      </c>
      <c r="B331" s="3" t="s">
        <v>330</v>
      </c>
      <c r="C331" s="3" t="s">
        <v>4439</v>
      </c>
      <c r="D331" s="13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>
        <f>E331/L331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9">
        <f>(J331/86400)+25569+(-6/24)</f>
        <v>42291.21674768519</v>
      </c>
      <c r="T331" s="9">
        <f>(I331/86400)+25569+(-6/24)</f>
        <v>42314.916666666672</v>
      </c>
      <c r="U331">
        <f>VLOOKUP(F331,Statenum_data!$A$1:$B$4,2,FALSE)</f>
        <v>1</v>
      </c>
    </row>
    <row r="332" spans="1:21" ht="45" x14ac:dyDescent="0.2">
      <c r="A332">
        <v>330</v>
      </c>
      <c r="B332" s="3" t="s">
        <v>331</v>
      </c>
      <c r="C332" s="3" t="s">
        <v>4440</v>
      </c>
      <c r="D332" s="13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>
        <f>E332/L332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9">
        <f>(J332/86400)+25569+(-6/24)</f>
        <v>41379.265775462962</v>
      </c>
      <c r="T332" s="9">
        <f>(I332/86400)+25569+(-6/24)</f>
        <v>41410.915972222225</v>
      </c>
      <c r="U332">
        <f>VLOOKUP(F332,Statenum_data!$A$1:$B$4,2,FALSE)</f>
        <v>1</v>
      </c>
    </row>
    <row r="333" spans="1:21" ht="45" x14ac:dyDescent="0.2">
      <c r="A333">
        <v>331</v>
      </c>
      <c r="B333" s="3" t="s">
        <v>332</v>
      </c>
      <c r="C333" s="3" t="s">
        <v>4441</v>
      </c>
      <c r="D333" s="1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>
        <f>E333/L333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9">
        <f>(J333/86400)+25569+(-6/24)</f>
        <v>42507.331412037034</v>
      </c>
      <c r="T333" s="9">
        <f>(I333/86400)+25569+(-6/24)</f>
        <v>42538.331412037034</v>
      </c>
      <c r="U333">
        <f>VLOOKUP(F333,Statenum_data!$A$1:$B$4,2,FALSE)</f>
        <v>1</v>
      </c>
    </row>
    <row r="334" spans="1:21" ht="45" x14ac:dyDescent="0.2">
      <c r="A334">
        <v>332</v>
      </c>
      <c r="B334" s="3" t="s">
        <v>333</v>
      </c>
      <c r="C334" s="3" t="s">
        <v>4442</v>
      </c>
      <c r="D334" s="13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>
        <f>E334/L334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9">
        <f>(J334/86400)+25569+(-6/24)</f>
        <v>42263.430289351847</v>
      </c>
      <c r="T334" s="9">
        <f>(I334/86400)+25569+(-6/24)</f>
        <v>42305.083333333328</v>
      </c>
      <c r="U334">
        <f>VLOOKUP(F334,Statenum_data!$A$1:$B$4,2,FALSE)</f>
        <v>1</v>
      </c>
    </row>
    <row r="335" spans="1:21" ht="45" x14ac:dyDescent="0.2">
      <c r="A335">
        <v>333</v>
      </c>
      <c r="B335" s="3" t="s">
        <v>334</v>
      </c>
      <c r="C335" s="3" t="s">
        <v>4443</v>
      </c>
      <c r="D335" s="13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>
        <f>E335/L335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9">
        <f>(J335/86400)+25569+(-6/24)</f>
        <v>42437.386469907404</v>
      </c>
      <c r="T335" s="9">
        <f>(I335/86400)+25569+(-6/24)</f>
        <v>42467.34480324074</v>
      </c>
      <c r="U335">
        <f>VLOOKUP(F335,Statenum_data!$A$1:$B$4,2,FALSE)</f>
        <v>1</v>
      </c>
    </row>
    <row r="336" spans="1:21" ht="45" x14ac:dyDescent="0.2">
      <c r="A336">
        <v>334</v>
      </c>
      <c r="B336" s="3" t="s">
        <v>335</v>
      </c>
      <c r="C336" s="3" t="s">
        <v>4444</v>
      </c>
      <c r="D336" s="13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>
        <f>E336/L336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9">
        <f>(J336/86400)+25569+(-6/24)</f>
        <v>42101.432372685187</v>
      </c>
      <c r="T336" s="9">
        <f>(I336/86400)+25569+(-6/24)</f>
        <v>42139.541666666672</v>
      </c>
      <c r="U336">
        <f>VLOOKUP(F336,Statenum_data!$A$1:$B$4,2,FALSE)</f>
        <v>1</v>
      </c>
    </row>
    <row r="337" spans="1:21" ht="45" x14ac:dyDescent="0.2">
      <c r="A337">
        <v>335</v>
      </c>
      <c r="B337" s="3" t="s">
        <v>336</v>
      </c>
      <c r="C337" s="3" t="s">
        <v>4445</v>
      </c>
      <c r="D337" s="13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>
        <f>E337/L337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9">
        <f>(J337/86400)+25569+(-6/24)</f>
        <v>42101.487442129626</v>
      </c>
      <c r="T337" s="9">
        <f>(I337/86400)+25569+(-6/24)</f>
        <v>42132.666666666672</v>
      </c>
      <c r="U337">
        <f>VLOOKUP(F337,Statenum_data!$A$1:$B$4,2,FALSE)</f>
        <v>1</v>
      </c>
    </row>
    <row r="338" spans="1:21" ht="45" x14ac:dyDescent="0.2">
      <c r="A338">
        <v>336</v>
      </c>
      <c r="B338" s="3" t="s">
        <v>337</v>
      </c>
      <c r="C338" s="3" t="s">
        <v>4446</v>
      </c>
      <c r="D338" s="13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>
        <f>E338/L338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9">
        <f>(J338/86400)+25569+(-6/24)</f>
        <v>42291.346273148149</v>
      </c>
      <c r="T338" s="9">
        <f>(I338/86400)+25569+(-6/24)</f>
        <v>42321.387939814813</v>
      </c>
      <c r="U338">
        <f>VLOOKUP(F338,Statenum_data!$A$1:$B$4,2,FALSE)</f>
        <v>1</v>
      </c>
    </row>
    <row r="339" spans="1:21" ht="45" x14ac:dyDescent="0.2">
      <c r="A339">
        <v>337</v>
      </c>
      <c r="B339" s="3" t="s">
        <v>338</v>
      </c>
      <c r="C339" s="3" t="s">
        <v>4447</v>
      </c>
      <c r="D339" s="13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>
        <f>E339/L339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9">
        <f>(J339/86400)+25569+(-6/24)</f>
        <v>42046.878564814819</v>
      </c>
      <c r="T339" s="9">
        <f>(I339/86400)+25569+(-6/24)</f>
        <v>42076.836898148147</v>
      </c>
      <c r="U339">
        <f>VLOOKUP(F339,Statenum_data!$A$1:$B$4,2,FALSE)</f>
        <v>1</v>
      </c>
    </row>
    <row r="340" spans="1:21" ht="45" x14ac:dyDescent="0.2">
      <c r="A340">
        <v>338</v>
      </c>
      <c r="B340" s="3" t="s">
        <v>339</v>
      </c>
      <c r="C340" s="3" t="s">
        <v>4448</v>
      </c>
      <c r="D340" s="13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>
        <f>E340/L340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9">
        <f>(J340/86400)+25569+(-6/24)</f>
        <v>42559.505671296298</v>
      </c>
      <c r="T340" s="9">
        <f>(I340/86400)+25569+(-6/24)</f>
        <v>42615.791666666672</v>
      </c>
      <c r="U340">
        <f>VLOOKUP(F340,Statenum_data!$A$1:$B$4,2,FALSE)</f>
        <v>1</v>
      </c>
    </row>
    <row r="341" spans="1:21" ht="45" x14ac:dyDescent="0.2">
      <c r="A341">
        <v>339</v>
      </c>
      <c r="B341" s="3" t="s">
        <v>340</v>
      </c>
      <c r="C341" s="3" t="s">
        <v>4449</v>
      </c>
      <c r="D341" s="13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>
        <f>E341/L341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9">
        <f>(J341/86400)+25569+(-6/24)</f>
        <v>42093.510046296295</v>
      </c>
      <c r="T341" s="9">
        <f>(I341/86400)+25569+(-6/24)</f>
        <v>42123.510046296295</v>
      </c>
      <c r="U341">
        <f>VLOOKUP(F341,Statenum_data!$A$1:$B$4,2,FALSE)</f>
        <v>1</v>
      </c>
    </row>
    <row r="342" spans="1:21" ht="45" x14ac:dyDescent="0.2">
      <c r="A342">
        <v>340</v>
      </c>
      <c r="B342" s="3" t="s">
        <v>341</v>
      </c>
      <c r="C342" s="3" t="s">
        <v>4450</v>
      </c>
      <c r="D342" s="13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>
        <f>E342/L342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9">
        <f>(J342/86400)+25569+(-6/24)</f>
        <v>42772.419062500005</v>
      </c>
      <c r="T342" s="9">
        <f>(I342/86400)+25569+(-6/24)</f>
        <v>42802.625</v>
      </c>
      <c r="U342">
        <f>VLOOKUP(F342,Statenum_data!$A$1:$B$4,2,FALSE)</f>
        <v>1</v>
      </c>
    </row>
    <row r="343" spans="1:21" ht="45" x14ac:dyDescent="0.2">
      <c r="A343">
        <v>341</v>
      </c>
      <c r="B343" s="3" t="s">
        <v>342</v>
      </c>
      <c r="C343" s="3" t="s">
        <v>4451</v>
      </c>
      <c r="D343" s="1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>
        <f>E343/L343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9">
        <f>(J343/86400)+25569+(-6/24)</f>
        <v>41894.629606481481</v>
      </c>
      <c r="T343" s="9">
        <f>(I343/86400)+25569+(-6/24)</f>
        <v>41912.915972222225</v>
      </c>
      <c r="U343">
        <f>VLOOKUP(F343,Statenum_data!$A$1:$B$4,2,FALSE)</f>
        <v>1</v>
      </c>
    </row>
    <row r="344" spans="1:21" ht="30" x14ac:dyDescent="0.2">
      <c r="A344">
        <v>342</v>
      </c>
      <c r="B344" s="3" t="s">
        <v>343</v>
      </c>
      <c r="C344" s="3" t="s">
        <v>4452</v>
      </c>
      <c r="D344" s="13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>
        <f>E344/L344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9">
        <f>(J344/86400)+25569+(-6/24)</f>
        <v>42459.530844907407</v>
      </c>
      <c r="T344" s="9">
        <f>(I344/86400)+25569+(-6/24)</f>
        <v>42489.530844907407</v>
      </c>
      <c r="U344">
        <f>VLOOKUP(F344,Statenum_data!$A$1:$B$4,2,FALSE)</f>
        <v>1</v>
      </c>
    </row>
    <row r="345" spans="1:21" ht="45" x14ac:dyDescent="0.2">
      <c r="A345">
        <v>343</v>
      </c>
      <c r="B345" s="3" t="s">
        <v>344</v>
      </c>
      <c r="C345" s="3" t="s">
        <v>4453</v>
      </c>
      <c r="D345" s="13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>
        <f>E345/L345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9">
        <f>(J345/86400)+25569+(-6/24)</f>
        <v>41926.48778935185</v>
      </c>
      <c r="T345" s="9">
        <f>(I345/86400)+25569+(-6/24)</f>
        <v>41956.875</v>
      </c>
      <c r="U345">
        <f>VLOOKUP(F345,Statenum_data!$A$1:$B$4,2,FALSE)</f>
        <v>1</v>
      </c>
    </row>
    <row r="346" spans="1:21" ht="45" x14ac:dyDescent="0.2">
      <c r="A346">
        <v>344</v>
      </c>
      <c r="B346" s="3" t="s">
        <v>345</v>
      </c>
      <c r="C346" s="3" t="s">
        <v>4454</v>
      </c>
      <c r="D346" s="13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>
        <f>E346/L346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9">
        <f>(J346/86400)+25569+(-6/24)</f>
        <v>42111.720995370371</v>
      </c>
      <c r="T346" s="9">
        <f>(I346/86400)+25569+(-6/24)</f>
        <v>42155.847222222219</v>
      </c>
      <c r="U346">
        <f>VLOOKUP(F346,Statenum_data!$A$1:$B$4,2,FALSE)</f>
        <v>1</v>
      </c>
    </row>
    <row r="347" spans="1:21" ht="45" x14ac:dyDescent="0.2">
      <c r="A347">
        <v>345</v>
      </c>
      <c r="B347" s="3" t="s">
        <v>346</v>
      </c>
      <c r="C347" s="3" t="s">
        <v>4455</v>
      </c>
      <c r="D347" s="13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>
        <f>E347/L347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9">
        <f>(J347/86400)+25569+(-6/24)</f>
        <v>42114.694328703699</v>
      </c>
      <c r="T347" s="9">
        <f>(I347/86400)+25569+(-6/24)</f>
        <v>42144.694328703699</v>
      </c>
      <c r="U347">
        <f>VLOOKUP(F347,Statenum_data!$A$1:$B$4,2,FALSE)</f>
        <v>1</v>
      </c>
    </row>
    <row r="348" spans="1:21" ht="45" x14ac:dyDescent="0.2">
      <c r="A348">
        <v>346</v>
      </c>
      <c r="B348" s="3" t="s">
        <v>347</v>
      </c>
      <c r="C348" s="3" t="s">
        <v>4456</v>
      </c>
      <c r="D348" s="13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>
        <f>E348/L348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9">
        <f>(J348/86400)+25569+(-6/24)</f>
        <v>42261.250243055554</v>
      </c>
      <c r="T348" s="9">
        <f>(I348/86400)+25569+(-6/24)</f>
        <v>42291.250243055554</v>
      </c>
      <c r="U348">
        <f>VLOOKUP(F348,Statenum_data!$A$1:$B$4,2,FALSE)</f>
        <v>1</v>
      </c>
    </row>
    <row r="349" spans="1:21" ht="45" x14ac:dyDescent="0.2">
      <c r="A349">
        <v>347</v>
      </c>
      <c r="B349" s="3" t="s">
        <v>348</v>
      </c>
      <c r="C349" s="3" t="s">
        <v>4457</v>
      </c>
      <c r="D349" s="13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>
        <f>E349/L349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9">
        <f>(J349/86400)+25569+(-6/24)</f>
        <v>42292.245474537034</v>
      </c>
      <c r="T349" s="9">
        <f>(I349/86400)+25569+(-6/24)</f>
        <v>42322.287141203706</v>
      </c>
      <c r="U349">
        <f>VLOOKUP(F349,Statenum_data!$A$1:$B$4,2,FALSE)</f>
        <v>1</v>
      </c>
    </row>
    <row r="350" spans="1:21" ht="45" x14ac:dyDescent="0.2">
      <c r="A350">
        <v>348</v>
      </c>
      <c r="B350" s="3" t="s">
        <v>349</v>
      </c>
      <c r="C350" s="3" t="s">
        <v>4458</v>
      </c>
      <c r="D350" s="13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>
        <f>E350/L350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9">
        <f>(J350/86400)+25569+(-6/24)</f>
        <v>42207.33699074074</v>
      </c>
      <c r="T350" s="9">
        <f>(I350/86400)+25569+(-6/24)</f>
        <v>42237.33699074074</v>
      </c>
      <c r="U350">
        <f>VLOOKUP(F350,Statenum_data!$A$1:$B$4,2,FALSE)</f>
        <v>1</v>
      </c>
    </row>
    <row r="351" spans="1:21" ht="30" x14ac:dyDescent="0.2">
      <c r="A351">
        <v>349</v>
      </c>
      <c r="B351" s="3" t="s">
        <v>350</v>
      </c>
      <c r="C351" s="3" t="s">
        <v>4459</v>
      </c>
      <c r="D351" s="13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>
        <f>E351/L351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9">
        <f>(J351/86400)+25569+(-6/24)</f>
        <v>42760.248935185184</v>
      </c>
      <c r="T351" s="9">
        <f>(I351/86400)+25569+(-6/24)</f>
        <v>42790.248935185184</v>
      </c>
      <c r="U351">
        <f>VLOOKUP(F351,Statenum_data!$A$1:$B$4,2,FALSE)</f>
        <v>1</v>
      </c>
    </row>
    <row r="352" spans="1:21" ht="45" x14ac:dyDescent="0.2">
      <c r="A352">
        <v>350</v>
      </c>
      <c r="B352" s="3" t="s">
        <v>351</v>
      </c>
      <c r="C352" s="3" t="s">
        <v>4460</v>
      </c>
      <c r="D352" s="13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>
        <f>E352/L352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9">
        <f>(J352/86400)+25569+(-6/24)</f>
        <v>42585.816076388888</v>
      </c>
      <c r="T352" s="9">
        <f>(I352/86400)+25569+(-6/24)</f>
        <v>42623.915972222225</v>
      </c>
      <c r="U352">
        <f>VLOOKUP(F352,Statenum_data!$A$1:$B$4,2,FALSE)</f>
        <v>1</v>
      </c>
    </row>
    <row r="353" spans="1:21" ht="45" x14ac:dyDescent="0.2">
      <c r="A353">
        <v>351</v>
      </c>
      <c r="B353" s="3" t="s">
        <v>352</v>
      </c>
      <c r="C353" s="3" t="s">
        <v>4461</v>
      </c>
      <c r="D353" s="1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>
        <f>E353/L353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9">
        <f>(J353/86400)+25569+(-6/24)</f>
        <v>42427.714745370366</v>
      </c>
      <c r="T353" s="9">
        <f>(I353/86400)+25569+(-6/24)</f>
        <v>42467.673078703709</v>
      </c>
      <c r="U353">
        <f>VLOOKUP(F353,Statenum_data!$A$1:$B$4,2,FALSE)</f>
        <v>1</v>
      </c>
    </row>
    <row r="354" spans="1:21" ht="45" x14ac:dyDescent="0.2">
      <c r="A354">
        <v>352</v>
      </c>
      <c r="B354" s="3" t="s">
        <v>353</v>
      </c>
      <c r="C354" s="3" t="s">
        <v>4462</v>
      </c>
      <c r="D354" s="13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>
        <f>E354/L354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9">
        <f>(J354/86400)+25569+(-6/24)</f>
        <v>41889.917453703703</v>
      </c>
      <c r="T354" s="9">
        <f>(I354/86400)+25569+(-6/24)</f>
        <v>41919.917453703703</v>
      </c>
      <c r="U354">
        <f>VLOOKUP(F354,Statenum_data!$A$1:$B$4,2,FALSE)</f>
        <v>1</v>
      </c>
    </row>
    <row r="355" spans="1:21" ht="45" x14ac:dyDescent="0.2">
      <c r="A355">
        <v>353</v>
      </c>
      <c r="B355" s="3" t="s">
        <v>354</v>
      </c>
      <c r="C355" s="3" t="s">
        <v>4463</v>
      </c>
      <c r="D355" s="13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>
        <f>E355/L355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9">
        <f>(J355/86400)+25569+(-6/24)</f>
        <v>42297.541886574079</v>
      </c>
      <c r="T355" s="9">
        <f>(I355/86400)+25569+(-6/24)</f>
        <v>42327.583553240736</v>
      </c>
      <c r="U355">
        <f>VLOOKUP(F355,Statenum_data!$A$1:$B$4,2,FALSE)</f>
        <v>1</v>
      </c>
    </row>
    <row r="356" spans="1:21" ht="45" x14ac:dyDescent="0.2">
      <c r="A356">
        <v>354</v>
      </c>
      <c r="B356" s="3" t="s">
        <v>355</v>
      </c>
      <c r="C356" s="3" t="s">
        <v>4464</v>
      </c>
      <c r="D356" s="13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>
        <f>E356/L356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9">
        <f>(J356/86400)+25569+(-6/24)</f>
        <v>42438.577789351853</v>
      </c>
      <c r="T356" s="9">
        <f>(I356/86400)+25569+(-6/24)</f>
        <v>42468.536122685182</v>
      </c>
      <c r="U356">
        <f>VLOOKUP(F356,Statenum_data!$A$1:$B$4,2,FALSE)</f>
        <v>1</v>
      </c>
    </row>
    <row r="357" spans="1:21" ht="30" x14ac:dyDescent="0.2">
      <c r="A357">
        <v>355</v>
      </c>
      <c r="B357" s="3" t="s">
        <v>356</v>
      </c>
      <c r="C357" s="3" t="s">
        <v>4465</v>
      </c>
      <c r="D357" s="13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>
        <f>E357/L357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9">
        <f>(J357/86400)+25569+(-6/24)</f>
        <v>41943.043912037036</v>
      </c>
      <c r="T357" s="9">
        <f>(I357/86400)+25569+(-6/24)</f>
        <v>41974.0855787037</v>
      </c>
      <c r="U357">
        <f>VLOOKUP(F357,Statenum_data!$A$1:$B$4,2,FALSE)</f>
        <v>1</v>
      </c>
    </row>
    <row r="358" spans="1:21" ht="30" x14ac:dyDescent="0.2">
      <c r="A358">
        <v>356</v>
      </c>
      <c r="B358" s="3" t="s">
        <v>357</v>
      </c>
      <c r="C358" s="3" t="s">
        <v>4466</v>
      </c>
      <c r="D358" s="13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>
        <f>E358/L358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9">
        <f>(J358/86400)+25569+(-6/24)</f>
        <v>42415.553159722222</v>
      </c>
      <c r="T358" s="9">
        <f>(I358/86400)+25569+(-6/24)</f>
        <v>42445.511493055557</v>
      </c>
      <c r="U358">
        <f>VLOOKUP(F358,Statenum_data!$A$1:$B$4,2,FALSE)</f>
        <v>1</v>
      </c>
    </row>
    <row r="359" spans="1:21" ht="45" x14ac:dyDescent="0.2">
      <c r="A359">
        <v>357</v>
      </c>
      <c r="B359" s="3" t="s">
        <v>358</v>
      </c>
      <c r="C359" s="3" t="s">
        <v>4467</v>
      </c>
      <c r="D359" s="13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>
        <f>E359/L359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9">
        <f>(J359/86400)+25569+(-6/24)</f>
        <v>42077.972187499996</v>
      </c>
      <c r="T359" s="9">
        <f>(I359/86400)+25569+(-6/24)</f>
        <v>42117.972187499996</v>
      </c>
      <c r="U359">
        <f>VLOOKUP(F359,Statenum_data!$A$1:$B$4,2,FALSE)</f>
        <v>1</v>
      </c>
    </row>
    <row r="360" spans="1:21" ht="45" x14ac:dyDescent="0.2">
      <c r="A360">
        <v>358</v>
      </c>
      <c r="B360" s="3" t="s">
        <v>359</v>
      </c>
      <c r="C360" s="3" t="s">
        <v>4468</v>
      </c>
      <c r="D360" s="13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>
        <f>E360/L360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9">
        <f>(J360/86400)+25569+(-6/24)</f>
        <v>42507.610196759255</v>
      </c>
      <c r="T360" s="9">
        <f>(I360/86400)+25569+(-6/24)</f>
        <v>42536.375</v>
      </c>
      <c r="U360">
        <f>VLOOKUP(F360,Statenum_data!$A$1:$B$4,2,FALSE)</f>
        <v>1</v>
      </c>
    </row>
    <row r="361" spans="1:21" ht="45" x14ac:dyDescent="0.2">
      <c r="A361">
        <v>359</v>
      </c>
      <c r="B361" s="3" t="s">
        <v>360</v>
      </c>
      <c r="C361" s="3" t="s">
        <v>4469</v>
      </c>
      <c r="D361" s="13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>
        <f>E361/L361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9">
        <f>(J361/86400)+25569+(-6/24)</f>
        <v>41934.820486111115</v>
      </c>
      <c r="T361" s="9">
        <f>(I361/86400)+25569+(-6/24)</f>
        <v>41956.966666666667</v>
      </c>
      <c r="U361">
        <f>VLOOKUP(F361,Statenum_data!$A$1:$B$4,2,FALSE)</f>
        <v>1</v>
      </c>
    </row>
    <row r="362" spans="1:21" ht="45" x14ac:dyDescent="0.2">
      <c r="A362">
        <v>360</v>
      </c>
      <c r="B362" s="3" t="s">
        <v>361</v>
      </c>
      <c r="C362" s="3" t="s">
        <v>4470</v>
      </c>
      <c r="D362" s="13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>
        <f>E362/L362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9">
        <f>(J362/86400)+25569+(-6/24)</f>
        <v>42163.647916666669</v>
      </c>
      <c r="T362" s="9">
        <f>(I362/86400)+25569+(-6/24)</f>
        <v>42207.882638888885</v>
      </c>
      <c r="U362">
        <f>VLOOKUP(F362,Statenum_data!$A$1:$B$4,2,FALSE)</f>
        <v>1</v>
      </c>
    </row>
    <row r="363" spans="1:21" ht="45" x14ac:dyDescent="0.2">
      <c r="A363">
        <v>361</v>
      </c>
      <c r="B363" s="3" t="s">
        <v>362</v>
      </c>
      <c r="C363" s="3" t="s">
        <v>4471</v>
      </c>
      <c r="D363" s="1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>
        <f>E363/L363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9">
        <f>(J363/86400)+25569+(-6/24)</f>
        <v>41935.751226851848</v>
      </c>
      <c r="T363" s="9">
        <f>(I363/86400)+25569+(-6/24)</f>
        <v>41965.792893518519</v>
      </c>
      <c r="U363">
        <f>VLOOKUP(F363,Statenum_data!$A$1:$B$4,2,FALSE)</f>
        <v>1</v>
      </c>
    </row>
    <row r="364" spans="1:21" ht="45" x14ac:dyDescent="0.2">
      <c r="A364">
        <v>362</v>
      </c>
      <c r="B364" s="3" t="s">
        <v>363</v>
      </c>
      <c r="C364" s="3" t="s">
        <v>4472</v>
      </c>
      <c r="D364" s="13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>
        <f>E364/L364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9">
        <f>(J364/86400)+25569+(-6/24)</f>
        <v>41836.960543981484</v>
      </c>
      <c r="T364" s="9">
        <f>(I364/86400)+25569+(-6/24)</f>
        <v>41858.75</v>
      </c>
      <c r="U364">
        <f>VLOOKUP(F364,Statenum_data!$A$1:$B$4,2,FALSE)</f>
        <v>1</v>
      </c>
    </row>
    <row r="365" spans="1:21" ht="45" x14ac:dyDescent="0.2">
      <c r="A365">
        <v>363</v>
      </c>
      <c r="B365" s="3" t="s">
        <v>364</v>
      </c>
      <c r="C365" s="3" t="s">
        <v>4473</v>
      </c>
      <c r="D365" s="13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>
        <f>E365/L365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9">
        <f>(J365/86400)+25569+(-6/24)</f>
        <v>40255.494629629626</v>
      </c>
      <c r="T365" s="9">
        <f>(I365/86400)+25569+(-6/24)</f>
        <v>40300.556944444441</v>
      </c>
      <c r="U365">
        <f>VLOOKUP(F365,Statenum_data!$A$1:$B$4,2,FALSE)</f>
        <v>1</v>
      </c>
    </row>
    <row r="366" spans="1:21" ht="45" x14ac:dyDescent="0.2">
      <c r="A366">
        <v>364</v>
      </c>
      <c r="B366" s="3" t="s">
        <v>365</v>
      </c>
      <c r="C366" s="3" t="s">
        <v>4474</v>
      </c>
      <c r="D366" s="13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>
        <f>E366/L366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9">
        <f>(J366/86400)+25569+(-6/24)</f>
        <v>41780.609629629631</v>
      </c>
      <c r="T366" s="9">
        <f>(I366/86400)+25569+(-6/24)</f>
        <v>41810.915972222225</v>
      </c>
      <c r="U366">
        <f>VLOOKUP(F366,Statenum_data!$A$1:$B$4,2,FALSE)</f>
        <v>1</v>
      </c>
    </row>
    <row r="367" spans="1:21" ht="45" x14ac:dyDescent="0.2">
      <c r="A367">
        <v>365</v>
      </c>
      <c r="B367" s="3" t="s">
        <v>366</v>
      </c>
      <c r="C367" s="3" t="s">
        <v>4475</v>
      </c>
      <c r="D367" s="13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>
        <f>E367/L367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9">
        <f>(J367/86400)+25569+(-6/24)</f>
        <v>41668.356469907405</v>
      </c>
      <c r="T367" s="9">
        <f>(I367/86400)+25569+(-6/24)</f>
        <v>41698.356469907405</v>
      </c>
      <c r="U367">
        <f>VLOOKUP(F367,Statenum_data!$A$1:$B$4,2,FALSE)</f>
        <v>1</v>
      </c>
    </row>
    <row r="368" spans="1:21" ht="45" x14ac:dyDescent="0.2">
      <c r="A368">
        <v>366</v>
      </c>
      <c r="B368" s="3" t="s">
        <v>367</v>
      </c>
      <c r="C368" s="3" t="s">
        <v>4476</v>
      </c>
      <c r="D368" s="13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>
        <f>E368/L368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9">
        <f>(J368/86400)+25569+(-6/24)</f>
        <v>41019.543032407411</v>
      </c>
      <c r="T368" s="9">
        <f>(I368/86400)+25569+(-6/24)</f>
        <v>41049.543032407411</v>
      </c>
      <c r="U368">
        <f>VLOOKUP(F368,Statenum_data!$A$1:$B$4,2,FALSE)</f>
        <v>1</v>
      </c>
    </row>
    <row r="369" spans="1:21" ht="45" x14ac:dyDescent="0.2">
      <c r="A369">
        <v>367</v>
      </c>
      <c r="B369" s="3" t="s">
        <v>368</v>
      </c>
      <c r="C369" s="3" t="s">
        <v>4477</v>
      </c>
      <c r="D369" s="13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>
        <f>E369/L369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9">
        <f>(J369/86400)+25569+(-6/24)</f>
        <v>41355.327291666668</v>
      </c>
      <c r="T369" s="9">
        <f>(I369/86400)+25569+(-6/24)</f>
        <v>41394.957638888889</v>
      </c>
      <c r="U369">
        <f>VLOOKUP(F369,Statenum_data!$A$1:$B$4,2,FALSE)</f>
        <v>1</v>
      </c>
    </row>
    <row r="370" spans="1:21" ht="45" x14ac:dyDescent="0.2">
      <c r="A370">
        <v>368</v>
      </c>
      <c r="B370" s="3" t="s">
        <v>369</v>
      </c>
      <c r="C370" s="3" t="s">
        <v>4478</v>
      </c>
      <c r="D370" s="13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>
        <f>E370/L370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9">
        <f>(J370/86400)+25569+(-6/24)</f>
        <v>42043.355578703704</v>
      </c>
      <c r="T370" s="9">
        <f>(I370/86400)+25569+(-6/24)</f>
        <v>42078.313912037032</v>
      </c>
      <c r="U370">
        <f>VLOOKUP(F370,Statenum_data!$A$1:$B$4,2,FALSE)</f>
        <v>1</v>
      </c>
    </row>
    <row r="371" spans="1:21" ht="45" x14ac:dyDescent="0.2">
      <c r="A371">
        <v>369</v>
      </c>
      <c r="B371" s="3" t="s">
        <v>370</v>
      </c>
      <c r="C371" s="3" t="s">
        <v>4479</v>
      </c>
      <c r="D371" s="13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>
        <f>E371/L371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9">
        <f>(J371/86400)+25569+(-6/24)</f>
        <v>40893.301724537036</v>
      </c>
      <c r="T371" s="9">
        <f>(I371/86400)+25569+(-6/24)</f>
        <v>40923.301724537036</v>
      </c>
      <c r="U371">
        <f>VLOOKUP(F371,Statenum_data!$A$1:$B$4,2,FALSE)</f>
        <v>1</v>
      </c>
    </row>
    <row r="372" spans="1:21" ht="45" x14ac:dyDescent="0.2">
      <c r="A372">
        <v>370</v>
      </c>
      <c r="B372" s="3" t="s">
        <v>371</v>
      </c>
      <c r="C372" s="3" t="s">
        <v>4480</v>
      </c>
      <c r="D372" s="13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>
        <f>E372/L372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9">
        <f>(J372/86400)+25569+(-6/24)</f>
        <v>42711.545138888891</v>
      </c>
      <c r="T372" s="9">
        <f>(I372/86400)+25569+(-6/24)</f>
        <v>42741.545138888891</v>
      </c>
      <c r="U372">
        <f>VLOOKUP(F372,Statenum_data!$A$1:$B$4,2,FALSE)</f>
        <v>1</v>
      </c>
    </row>
    <row r="373" spans="1:21" ht="45" x14ac:dyDescent="0.2">
      <c r="A373">
        <v>371</v>
      </c>
      <c r="B373" s="3" t="s">
        <v>372</v>
      </c>
      <c r="C373" s="3" t="s">
        <v>4481</v>
      </c>
      <c r="D373" s="1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>
        <f>E373/L373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9">
        <f>(J373/86400)+25569+(-6/24)</f>
        <v>41261.517812500002</v>
      </c>
      <c r="T373" s="9">
        <f>(I373/86400)+25569+(-6/24)</f>
        <v>41306.517812500002</v>
      </c>
      <c r="U373">
        <f>VLOOKUP(F373,Statenum_data!$A$1:$B$4,2,FALSE)</f>
        <v>1</v>
      </c>
    </row>
    <row r="374" spans="1:21" ht="30" x14ac:dyDescent="0.2">
      <c r="A374">
        <v>372</v>
      </c>
      <c r="B374" s="3" t="s">
        <v>373</v>
      </c>
      <c r="C374" s="3" t="s">
        <v>4482</v>
      </c>
      <c r="D374" s="13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>
        <f>E374/L374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9">
        <f>(J374/86400)+25569+(-6/24)</f>
        <v>42425.326898148152</v>
      </c>
      <c r="T374" s="9">
        <f>(I374/86400)+25569+(-6/24)</f>
        <v>42465.416666666672</v>
      </c>
      <c r="U374">
        <f>VLOOKUP(F374,Statenum_data!$A$1:$B$4,2,FALSE)</f>
        <v>1</v>
      </c>
    </row>
    <row r="375" spans="1:21" ht="45" x14ac:dyDescent="0.2">
      <c r="A375">
        <v>373</v>
      </c>
      <c r="B375" s="3" t="s">
        <v>374</v>
      </c>
      <c r="C375" s="3" t="s">
        <v>4483</v>
      </c>
      <c r="D375" s="13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>
        <f>E375/L375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9">
        <f>(J375/86400)+25569+(-6/24)</f>
        <v>41078.66201388889</v>
      </c>
      <c r="T375" s="9">
        <f>(I375/86400)+25569+(-6/24)</f>
        <v>41108.66201388889</v>
      </c>
      <c r="U375">
        <f>VLOOKUP(F375,Statenum_data!$A$1:$B$4,2,FALSE)</f>
        <v>1</v>
      </c>
    </row>
    <row r="376" spans="1:21" ht="45" x14ac:dyDescent="0.2">
      <c r="A376">
        <v>374</v>
      </c>
      <c r="B376" s="3" t="s">
        <v>375</v>
      </c>
      <c r="C376" s="3" t="s">
        <v>4484</v>
      </c>
      <c r="D376" s="13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>
        <f>E376/L376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9">
        <f>(J376/86400)+25569+(-6/24)</f>
        <v>40757.639247685183</v>
      </c>
      <c r="T376" s="9">
        <f>(I376/86400)+25569+(-6/24)</f>
        <v>40802.639247685183</v>
      </c>
      <c r="U376">
        <f>VLOOKUP(F376,Statenum_data!$A$1:$B$4,2,FALSE)</f>
        <v>1</v>
      </c>
    </row>
    <row r="377" spans="1:21" ht="45" x14ac:dyDescent="0.2">
      <c r="A377">
        <v>375</v>
      </c>
      <c r="B377" s="3" t="s">
        <v>376</v>
      </c>
      <c r="C377" s="3" t="s">
        <v>4485</v>
      </c>
      <c r="D377" s="13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>
        <f>E377/L377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9">
        <f>(J377/86400)+25569+(-6/24)</f>
        <v>41657.735081018516</v>
      </c>
      <c r="T377" s="9">
        <f>(I377/86400)+25569+(-6/24)</f>
        <v>41699.470833333333</v>
      </c>
      <c r="U377">
        <f>VLOOKUP(F377,Statenum_data!$A$1:$B$4,2,FALSE)</f>
        <v>1</v>
      </c>
    </row>
    <row r="378" spans="1:21" ht="45" x14ac:dyDescent="0.2">
      <c r="A378">
        <v>376</v>
      </c>
      <c r="B378" s="3" t="s">
        <v>377</v>
      </c>
      <c r="C378" s="3" t="s">
        <v>4486</v>
      </c>
      <c r="D378" s="13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>
        <f>E378/L378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9">
        <f>(J378/86400)+25569+(-6/24)</f>
        <v>42576.202731481477</v>
      </c>
      <c r="T378" s="9">
        <f>(I378/86400)+25569+(-6/24)</f>
        <v>42607.202731481477</v>
      </c>
      <c r="U378">
        <f>VLOOKUP(F378,Statenum_data!$A$1:$B$4,2,FALSE)</f>
        <v>1</v>
      </c>
    </row>
    <row r="379" spans="1:21" ht="45" x14ac:dyDescent="0.2">
      <c r="A379">
        <v>377</v>
      </c>
      <c r="B379" s="3" t="s">
        <v>378</v>
      </c>
      <c r="C379" s="3" t="s">
        <v>4487</v>
      </c>
      <c r="D379" s="13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>
        <f>E379/L379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9">
        <f>(J379/86400)+25569+(-6/24)</f>
        <v>42292.000787037032</v>
      </c>
      <c r="T379" s="9">
        <f>(I379/86400)+25569+(-6/24)</f>
        <v>42322.042361111111</v>
      </c>
      <c r="U379">
        <f>VLOOKUP(F379,Statenum_data!$A$1:$B$4,2,FALSE)</f>
        <v>1</v>
      </c>
    </row>
    <row r="380" spans="1:21" ht="45" x14ac:dyDescent="0.2">
      <c r="A380">
        <v>378</v>
      </c>
      <c r="B380" s="3" t="s">
        <v>379</v>
      </c>
      <c r="C380" s="3" t="s">
        <v>4488</v>
      </c>
      <c r="D380" s="13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>
        <f>E380/L380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9">
        <f>(J380/86400)+25569+(-6/24)</f>
        <v>42370.321851851855</v>
      </c>
      <c r="T380" s="9">
        <f>(I380/86400)+25569+(-6/24)</f>
        <v>42394.744444444441</v>
      </c>
      <c r="U380">
        <f>VLOOKUP(F380,Statenum_data!$A$1:$B$4,2,FALSE)</f>
        <v>1</v>
      </c>
    </row>
    <row r="381" spans="1:21" ht="45" x14ac:dyDescent="0.2">
      <c r="A381">
        <v>379</v>
      </c>
      <c r="B381" s="3" t="s">
        <v>380</v>
      </c>
      <c r="C381" s="3" t="s">
        <v>4489</v>
      </c>
      <c r="D381" s="13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>
        <f>E381/L381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9">
        <f>(J381/86400)+25569+(-6/24)</f>
        <v>40987.438333333332</v>
      </c>
      <c r="T381" s="9">
        <f>(I381/86400)+25569+(-6/24)</f>
        <v>41032.438333333332</v>
      </c>
      <c r="U381">
        <f>VLOOKUP(F381,Statenum_data!$A$1:$B$4,2,FALSE)</f>
        <v>1</v>
      </c>
    </row>
    <row r="382" spans="1:21" ht="45" x14ac:dyDescent="0.2">
      <c r="A382">
        <v>380</v>
      </c>
      <c r="B382" s="3" t="s">
        <v>381</v>
      </c>
      <c r="C382" s="3" t="s">
        <v>4490</v>
      </c>
      <c r="D382" s="13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>
        <f>E382/L382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9">
        <f>(J382/86400)+25569+(-6/24)</f>
        <v>42367.469814814816</v>
      </c>
      <c r="T382" s="9">
        <f>(I382/86400)+25569+(-6/24)</f>
        <v>42392.469814814816</v>
      </c>
      <c r="U382">
        <f>VLOOKUP(F382,Statenum_data!$A$1:$B$4,2,FALSE)</f>
        <v>1</v>
      </c>
    </row>
    <row r="383" spans="1:21" ht="45" x14ac:dyDescent="0.2">
      <c r="A383">
        <v>381</v>
      </c>
      <c r="B383" s="3" t="s">
        <v>382</v>
      </c>
      <c r="C383" s="3" t="s">
        <v>4491</v>
      </c>
      <c r="D383" s="1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>
        <f>E383/L383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9">
        <f>(J383/86400)+25569+(-6/24)</f>
        <v>41085.448113425926</v>
      </c>
      <c r="T383" s="9">
        <f>(I383/86400)+25569+(-6/24)</f>
        <v>41119.958333333336</v>
      </c>
      <c r="U383">
        <f>VLOOKUP(F383,Statenum_data!$A$1:$B$4,2,FALSE)</f>
        <v>1</v>
      </c>
    </row>
    <row r="384" spans="1:21" ht="45" x14ac:dyDescent="0.2">
      <c r="A384">
        <v>382</v>
      </c>
      <c r="B384" s="3" t="s">
        <v>383</v>
      </c>
      <c r="C384" s="3" t="s">
        <v>4492</v>
      </c>
      <c r="D384" s="13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>
        <f>E384/L384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9">
        <f>(J384/86400)+25569+(-6/24)</f>
        <v>41144.459490740745</v>
      </c>
      <c r="T384" s="9">
        <f>(I384/86400)+25569+(-6/24)</f>
        <v>41158.459490740745</v>
      </c>
      <c r="U384">
        <f>VLOOKUP(F384,Statenum_data!$A$1:$B$4,2,FALSE)</f>
        <v>1</v>
      </c>
    </row>
    <row r="385" spans="1:21" ht="45" x14ac:dyDescent="0.2">
      <c r="A385">
        <v>383</v>
      </c>
      <c r="B385" s="3" t="s">
        <v>384</v>
      </c>
      <c r="C385" s="3" t="s">
        <v>4493</v>
      </c>
      <c r="D385" s="13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>
        <f>E385/L385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9">
        <f>(J385/86400)+25569+(-6/24)</f>
        <v>41754.867581018516</v>
      </c>
      <c r="T385" s="9">
        <f>(I385/86400)+25569+(-6/24)</f>
        <v>41777.867581018516</v>
      </c>
      <c r="U385">
        <f>VLOOKUP(F385,Statenum_data!$A$1:$B$4,2,FALSE)</f>
        <v>1</v>
      </c>
    </row>
    <row r="386" spans="1:21" ht="45" x14ac:dyDescent="0.2">
      <c r="A386">
        <v>384</v>
      </c>
      <c r="B386" s="3" t="s">
        <v>385</v>
      </c>
      <c r="C386" s="3" t="s">
        <v>4494</v>
      </c>
      <c r="D386" s="13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>
        <f>E386/L386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9">
        <f>(J386/86400)+25569+(-6/24)</f>
        <v>41980.531793981485</v>
      </c>
      <c r="T386" s="9">
        <f>(I386/86400)+25569+(-6/24)</f>
        <v>42010.531793981485</v>
      </c>
      <c r="U386">
        <f>VLOOKUP(F386,Statenum_data!$A$1:$B$4,2,FALSE)</f>
        <v>1</v>
      </c>
    </row>
    <row r="387" spans="1:21" ht="45" x14ac:dyDescent="0.2">
      <c r="A387">
        <v>385</v>
      </c>
      <c r="B387" s="3" t="s">
        <v>386</v>
      </c>
      <c r="C387" s="3" t="s">
        <v>4495</v>
      </c>
      <c r="D387" s="13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>
        <f>E387/L387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9">
        <f>(J387/86400)+25569+(-6/24)</f>
        <v>41934.334502314814</v>
      </c>
      <c r="T387" s="9">
        <f>(I387/86400)+25569+(-6/24)</f>
        <v>41964.376168981486</v>
      </c>
      <c r="U387">
        <f>VLOOKUP(F387,Statenum_data!$A$1:$B$4,2,FALSE)</f>
        <v>1</v>
      </c>
    </row>
    <row r="388" spans="1:21" ht="45" x14ac:dyDescent="0.2">
      <c r="A388">
        <v>386</v>
      </c>
      <c r="B388" s="3" t="s">
        <v>387</v>
      </c>
      <c r="C388" s="3" t="s">
        <v>4496</v>
      </c>
      <c r="D388" s="13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>
        <f>E388/L388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9">
        <f>(J388/86400)+25569+(-6/24)</f>
        <v>42211.701284722221</v>
      </c>
      <c r="T388" s="9">
        <f>(I388/86400)+25569+(-6/24)</f>
        <v>42226.701284722221</v>
      </c>
      <c r="U388">
        <f>VLOOKUP(F388,Statenum_data!$A$1:$B$4,2,FALSE)</f>
        <v>1</v>
      </c>
    </row>
    <row r="389" spans="1:21" ht="45" x14ac:dyDescent="0.2">
      <c r="A389">
        <v>387</v>
      </c>
      <c r="B389" s="3" t="s">
        <v>388</v>
      </c>
      <c r="C389" s="3" t="s">
        <v>4497</v>
      </c>
      <c r="D389" s="13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>
        <f>E389/L389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9">
        <f>(J389/86400)+25569+(-6/24)</f>
        <v>42200.42659722222</v>
      </c>
      <c r="T389" s="9">
        <f>(I389/86400)+25569+(-6/24)</f>
        <v>42231</v>
      </c>
      <c r="U389">
        <f>VLOOKUP(F389,Statenum_data!$A$1:$B$4,2,FALSE)</f>
        <v>1</v>
      </c>
    </row>
    <row r="390" spans="1:21" ht="45" x14ac:dyDescent="0.2">
      <c r="A390">
        <v>388</v>
      </c>
      <c r="B390" s="3" t="s">
        <v>389</v>
      </c>
      <c r="C390" s="3" t="s">
        <v>4498</v>
      </c>
      <c r="D390" s="13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>
        <f>E390/L390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9">
        <f>(J390/86400)+25569+(-6/24)</f>
        <v>42548.826157407406</v>
      </c>
      <c r="T390" s="9">
        <f>(I390/86400)+25569+(-6/24)</f>
        <v>42578.826157407406</v>
      </c>
      <c r="U390">
        <f>VLOOKUP(F390,Statenum_data!$A$1:$B$4,2,FALSE)</f>
        <v>1</v>
      </c>
    </row>
    <row r="391" spans="1:21" ht="45" x14ac:dyDescent="0.2">
      <c r="A391">
        <v>389</v>
      </c>
      <c r="B391" s="3" t="s">
        <v>390</v>
      </c>
      <c r="C391" s="3" t="s">
        <v>4499</v>
      </c>
      <c r="D391" s="13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>
        <f>E391/L391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9">
        <f>(J391/86400)+25569+(-6/24)</f>
        <v>41673.813078703708</v>
      </c>
      <c r="T391" s="9">
        <f>(I391/86400)+25569+(-6/24)</f>
        <v>41705.707638888889</v>
      </c>
      <c r="U391">
        <f>VLOOKUP(F391,Statenum_data!$A$1:$B$4,2,FALSE)</f>
        <v>1</v>
      </c>
    </row>
    <row r="392" spans="1:21" ht="45" x14ac:dyDescent="0.2">
      <c r="A392">
        <v>390</v>
      </c>
      <c r="B392" s="3" t="s">
        <v>391</v>
      </c>
      <c r="C392" s="3" t="s">
        <v>4500</v>
      </c>
      <c r="D392" s="13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>
        <f>E392/L392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9">
        <f>(J392/86400)+25569+(-6/24)</f>
        <v>42111.786712962959</v>
      </c>
      <c r="T392" s="9">
        <f>(I392/86400)+25569+(-6/24)</f>
        <v>42131.786712962959</v>
      </c>
      <c r="U392">
        <f>VLOOKUP(F392,Statenum_data!$A$1:$B$4,2,FALSE)</f>
        <v>1</v>
      </c>
    </row>
    <row r="393" spans="1:21" ht="45" x14ac:dyDescent="0.2">
      <c r="A393">
        <v>391</v>
      </c>
      <c r="B393" s="3" t="s">
        <v>392</v>
      </c>
      <c r="C393" s="3" t="s">
        <v>4501</v>
      </c>
      <c r="D393" s="1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>
        <f>E393/L393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9">
        <f>(J393/86400)+25569+(-6/24)</f>
        <v>40864.792256944442</v>
      </c>
      <c r="T393" s="9">
        <f>(I393/86400)+25569+(-6/24)</f>
        <v>40894.790972222225</v>
      </c>
      <c r="U393">
        <f>VLOOKUP(F393,Statenum_data!$A$1:$B$4,2,FALSE)</f>
        <v>1</v>
      </c>
    </row>
    <row r="394" spans="1:21" ht="45" x14ac:dyDescent="0.2">
      <c r="A394">
        <v>392</v>
      </c>
      <c r="B394" s="3" t="s">
        <v>393</v>
      </c>
      <c r="C394" s="3" t="s">
        <v>4502</v>
      </c>
      <c r="D394" s="13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>
        <f>E394/L394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9">
        <f>(J394/86400)+25569+(-6/24)</f>
        <v>40763.467256944445</v>
      </c>
      <c r="T394" s="9">
        <f>(I394/86400)+25569+(-6/24)</f>
        <v>40793.875</v>
      </c>
      <c r="U394">
        <f>VLOOKUP(F394,Statenum_data!$A$1:$B$4,2,FALSE)</f>
        <v>1</v>
      </c>
    </row>
    <row r="395" spans="1:21" ht="30" x14ac:dyDescent="0.2">
      <c r="A395">
        <v>393</v>
      </c>
      <c r="B395" s="3" t="s">
        <v>394</v>
      </c>
      <c r="C395" s="3" t="s">
        <v>4503</v>
      </c>
      <c r="D395" s="13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>
        <f>E395/L395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9">
        <f>(J395/86400)+25569+(-6/24)</f>
        <v>41526.458935185183</v>
      </c>
      <c r="T395" s="9">
        <f>(I395/86400)+25569+(-6/24)</f>
        <v>41557.458935185183</v>
      </c>
      <c r="U395">
        <f>VLOOKUP(F395,Statenum_data!$A$1:$B$4,2,FALSE)</f>
        <v>1</v>
      </c>
    </row>
    <row r="396" spans="1:21" ht="45" x14ac:dyDescent="0.2">
      <c r="A396">
        <v>394</v>
      </c>
      <c r="B396" s="3" t="s">
        <v>395</v>
      </c>
      <c r="C396" s="3" t="s">
        <v>4504</v>
      </c>
      <c r="D396" s="13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>
        <f>E396/L396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9">
        <f>(J396/86400)+25569+(-6/24)</f>
        <v>42417.568078703705</v>
      </c>
      <c r="T396" s="9">
        <f>(I396/86400)+25569+(-6/24)</f>
        <v>42477.526412037041</v>
      </c>
      <c r="U396">
        <f>VLOOKUP(F396,Statenum_data!$A$1:$B$4,2,FALSE)</f>
        <v>1</v>
      </c>
    </row>
    <row r="397" spans="1:21" ht="45" x14ac:dyDescent="0.2">
      <c r="A397">
        <v>395</v>
      </c>
      <c r="B397" s="3" t="s">
        <v>396</v>
      </c>
      <c r="C397" s="3" t="s">
        <v>4505</v>
      </c>
      <c r="D397" s="13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>
        <f>E397/L397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9">
        <f>(J397/86400)+25569+(-6/24)</f>
        <v>40990.659259259257</v>
      </c>
      <c r="T397" s="9">
        <f>(I397/86400)+25569+(-6/24)</f>
        <v>41026.647222222222</v>
      </c>
      <c r="U397">
        <f>VLOOKUP(F397,Statenum_data!$A$1:$B$4,2,FALSE)</f>
        <v>1</v>
      </c>
    </row>
    <row r="398" spans="1:21" ht="45" x14ac:dyDescent="0.2">
      <c r="A398">
        <v>396</v>
      </c>
      <c r="B398" s="3" t="s">
        <v>397</v>
      </c>
      <c r="C398" s="3" t="s">
        <v>4506</v>
      </c>
      <c r="D398" s="13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>
        <f>E398/L398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9">
        <f>(J398/86400)+25569+(-6/24)</f>
        <v>41082.314884259264</v>
      </c>
      <c r="T398" s="9">
        <f>(I398/86400)+25569+(-6/24)</f>
        <v>41097.314884259264</v>
      </c>
      <c r="U398">
        <f>VLOOKUP(F398,Statenum_data!$A$1:$B$4,2,FALSE)</f>
        <v>1</v>
      </c>
    </row>
    <row r="399" spans="1:21" ht="60" x14ac:dyDescent="0.2">
      <c r="A399">
        <v>397</v>
      </c>
      <c r="B399" s="3" t="s">
        <v>398</v>
      </c>
      <c r="C399" s="3" t="s">
        <v>4507</v>
      </c>
      <c r="D399" s="13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>
        <f>E399/L399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9">
        <f>(J399/86400)+25569+(-6/24)</f>
        <v>40379.526435185187</v>
      </c>
      <c r="T399" s="9">
        <f>(I399/86400)+25569+(-6/24)</f>
        <v>40421.905555555553</v>
      </c>
      <c r="U399">
        <f>VLOOKUP(F399,Statenum_data!$A$1:$B$4,2,FALSE)</f>
        <v>1</v>
      </c>
    </row>
    <row r="400" spans="1:21" ht="45" x14ac:dyDescent="0.2">
      <c r="A400">
        <v>398</v>
      </c>
      <c r="B400" s="3" t="s">
        <v>399</v>
      </c>
      <c r="C400" s="3" t="s">
        <v>4508</v>
      </c>
      <c r="D400" s="13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>
        <f>E400/L400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9">
        <f>(J400/86400)+25569+(-6/24)</f>
        <v>42078.543124999997</v>
      </c>
      <c r="T400" s="9">
        <f>(I400/86400)+25569+(-6/24)</f>
        <v>42123.543124999997</v>
      </c>
      <c r="U400">
        <f>VLOOKUP(F400,Statenum_data!$A$1:$B$4,2,FALSE)</f>
        <v>1</v>
      </c>
    </row>
    <row r="401" spans="1:21" ht="45" x14ac:dyDescent="0.2">
      <c r="A401">
        <v>399</v>
      </c>
      <c r="B401" s="3" t="s">
        <v>400</v>
      </c>
      <c r="C401" s="3" t="s">
        <v>4509</v>
      </c>
      <c r="D401" s="13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>
        <f>E401/L401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9">
        <f>(J401/86400)+25569+(-6/24)</f>
        <v>42687.625775462962</v>
      </c>
      <c r="T401" s="9">
        <f>(I401/86400)+25569+(-6/24)</f>
        <v>42718.25</v>
      </c>
      <c r="U401">
        <f>VLOOKUP(F401,Statenum_data!$A$1:$B$4,2,FALSE)</f>
        <v>1</v>
      </c>
    </row>
    <row r="402" spans="1:21" ht="45" x14ac:dyDescent="0.2">
      <c r="A402">
        <v>400</v>
      </c>
      <c r="B402" s="3" t="s">
        <v>401</v>
      </c>
      <c r="C402" s="3" t="s">
        <v>4510</v>
      </c>
      <c r="D402" s="13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>
        <f>E402/L402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9">
        <f>(J402/86400)+25569+(-6/24)</f>
        <v>41745.385960648149</v>
      </c>
      <c r="T402" s="9">
        <f>(I402/86400)+25569+(-6/24)</f>
        <v>41775.895833333336</v>
      </c>
      <c r="U402">
        <f>VLOOKUP(F402,Statenum_data!$A$1:$B$4,2,FALSE)</f>
        <v>1</v>
      </c>
    </row>
    <row r="403" spans="1:21" ht="45" x14ac:dyDescent="0.2">
      <c r="A403">
        <v>401</v>
      </c>
      <c r="B403" s="3" t="s">
        <v>402</v>
      </c>
      <c r="C403" s="3" t="s">
        <v>4511</v>
      </c>
      <c r="D403" s="1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>
        <f>E403/L403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9">
        <f>(J403/86400)+25569+(-6/24)</f>
        <v>40732.592245370368</v>
      </c>
      <c r="T403" s="9">
        <f>(I403/86400)+25569+(-6/24)</f>
        <v>40762.592245370368</v>
      </c>
      <c r="U403">
        <f>VLOOKUP(F403,Statenum_data!$A$1:$B$4,2,FALSE)</f>
        <v>1</v>
      </c>
    </row>
    <row r="404" spans="1:21" ht="45" x14ac:dyDescent="0.2">
      <c r="A404">
        <v>402</v>
      </c>
      <c r="B404" s="3" t="s">
        <v>403</v>
      </c>
      <c r="C404" s="3" t="s">
        <v>4512</v>
      </c>
      <c r="D404" s="13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>
        <f>E404/L404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9">
        <f>(J404/86400)+25569+(-6/24)</f>
        <v>42292.289548611108</v>
      </c>
      <c r="T404" s="9">
        <f>(I404/86400)+25569+(-6/24)</f>
        <v>42313.33121527778</v>
      </c>
      <c r="U404">
        <f>VLOOKUP(F404,Statenum_data!$A$1:$B$4,2,FALSE)</f>
        <v>1</v>
      </c>
    </row>
    <row r="405" spans="1:21" ht="45" x14ac:dyDescent="0.2">
      <c r="A405">
        <v>403</v>
      </c>
      <c r="B405" s="3" t="s">
        <v>404</v>
      </c>
      <c r="C405" s="3" t="s">
        <v>4513</v>
      </c>
      <c r="D405" s="13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>
        <f>E405/L405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9">
        <f>(J405/86400)+25569+(-6/24)</f>
        <v>40718.060659722221</v>
      </c>
      <c r="T405" s="9">
        <f>(I405/86400)+25569+(-6/24)</f>
        <v>40765.047222222223</v>
      </c>
      <c r="U405">
        <f>VLOOKUP(F405,Statenum_data!$A$1:$B$4,2,FALSE)</f>
        <v>1</v>
      </c>
    </row>
    <row r="406" spans="1:21" ht="45" x14ac:dyDescent="0.2">
      <c r="A406">
        <v>404</v>
      </c>
      <c r="B406" s="3" t="s">
        <v>405</v>
      </c>
      <c r="C406" s="3" t="s">
        <v>4514</v>
      </c>
      <c r="D406" s="13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>
        <f>E406/L406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9">
        <f>(J406/86400)+25569+(-6/24)</f>
        <v>41646.378032407403</v>
      </c>
      <c r="T406" s="9">
        <f>(I406/86400)+25569+(-6/24)</f>
        <v>41675.711111111115</v>
      </c>
      <c r="U406">
        <f>VLOOKUP(F406,Statenum_data!$A$1:$B$4,2,FALSE)</f>
        <v>1</v>
      </c>
    </row>
    <row r="407" spans="1:21" ht="30" x14ac:dyDescent="0.2">
      <c r="A407">
        <v>405</v>
      </c>
      <c r="B407" s="3" t="s">
        <v>406</v>
      </c>
      <c r="C407" s="3" t="s">
        <v>4515</v>
      </c>
      <c r="D407" s="13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>
        <f>E407/L407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9">
        <f>(J407/86400)+25569+(-6/24)</f>
        <v>41673.83494212963</v>
      </c>
      <c r="T407" s="9">
        <f>(I407/86400)+25569+(-6/24)</f>
        <v>41703.83494212963</v>
      </c>
      <c r="U407">
        <f>VLOOKUP(F407,Statenum_data!$A$1:$B$4,2,FALSE)</f>
        <v>1</v>
      </c>
    </row>
    <row r="408" spans="1:21" ht="45" x14ac:dyDescent="0.2">
      <c r="A408">
        <v>406</v>
      </c>
      <c r="B408" s="3" t="s">
        <v>407</v>
      </c>
      <c r="C408" s="3" t="s">
        <v>4516</v>
      </c>
      <c r="D408" s="13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>
        <f>E408/L408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9">
        <f>(J408/86400)+25569+(-6/24)</f>
        <v>40637.912465277775</v>
      </c>
      <c r="T408" s="9">
        <f>(I408/86400)+25569+(-6/24)</f>
        <v>40671.999305555553</v>
      </c>
      <c r="U408">
        <f>VLOOKUP(F408,Statenum_data!$A$1:$B$4,2,FALSE)</f>
        <v>1</v>
      </c>
    </row>
    <row r="409" spans="1:21" ht="45" x14ac:dyDescent="0.2">
      <c r="A409">
        <v>407</v>
      </c>
      <c r="B409" s="3" t="s">
        <v>408</v>
      </c>
      <c r="C409" s="3" t="s">
        <v>4517</v>
      </c>
      <c r="D409" s="13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>
        <f>E409/L409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9">
        <f>(J409/86400)+25569+(-6/24)</f>
        <v>40806.620949074073</v>
      </c>
      <c r="T409" s="9">
        <f>(I409/86400)+25569+(-6/24)</f>
        <v>40866.662615740745</v>
      </c>
      <c r="U409">
        <f>VLOOKUP(F409,Statenum_data!$A$1:$B$4,2,FALSE)</f>
        <v>1</v>
      </c>
    </row>
    <row r="410" spans="1:21" ht="45" x14ac:dyDescent="0.2">
      <c r="A410">
        <v>408</v>
      </c>
      <c r="B410" s="3" t="s">
        <v>409</v>
      </c>
      <c r="C410" s="3" t="s">
        <v>4518</v>
      </c>
      <c r="D410" s="13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>
        <f>E410/L410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9">
        <f>(J410/86400)+25569+(-6/24)</f>
        <v>41543.485995370371</v>
      </c>
      <c r="T410" s="9">
        <f>(I410/86400)+25569+(-6/24)</f>
        <v>41583.527662037035</v>
      </c>
      <c r="U410">
        <f>VLOOKUP(F410,Statenum_data!$A$1:$B$4,2,FALSE)</f>
        <v>1</v>
      </c>
    </row>
    <row r="411" spans="1:21" ht="45" x14ac:dyDescent="0.2">
      <c r="A411">
        <v>409</v>
      </c>
      <c r="B411" s="3" t="s">
        <v>410</v>
      </c>
      <c r="C411" s="3" t="s">
        <v>4519</v>
      </c>
      <c r="D411" s="13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>
        <f>E411/L411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9">
        <f>(J411/86400)+25569+(-6/24)</f>
        <v>42543.612777777773</v>
      </c>
      <c r="T411" s="9">
        <f>(I411/86400)+25569+(-6/24)</f>
        <v>42573.612777777773</v>
      </c>
      <c r="U411">
        <f>VLOOKUP(F411,Statenum_data!$A$1:$B$4,2,FALSE)</f>
        <v>1</v>
      </c>
    </row>
    <row r="412" spans="1:21" ht="45" x14ac:dyDescent="0.2">
      <c r="A412">
        <v>410</v>
      </c>
      <c r="B412" s="3" t="s">
        <v>411</v>
      </c>
      <c r="C412" s="3" t="s">
        <v>4520</v>
      </c>
      <c r="D412" s="13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>
        <f>E412/L412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9">
        <f>(J412/86400)+25569+(-6/24)</f>
        <v>42113.731446759259</v>
      </c>
      <c r="T412" s="9">
        <f>(I412/86400)+25569+(-6/24)</f>
        <v>42173.731446759259</v>
      </c>
      <c r="U412">
        <f>VLOOKUP(F412,Statenum_data!$A$1:$B$4,2,FALSE)</f>
        <v>1</v>
      </c>
    </row>
    <row r="413" spans="1:21" ht="45" x14ac:dyDescent="0.2">
      <c r="A413">
        <v>411</v>
      </c>
      <c r="B413" s="3" t="s">
        <v>412</v>
      </c>
      <c r="C413" s="3" t="s">
        <v>4521</v>
      </c>
      <c r="D413" s="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>
        <f>E413/L413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9">
        <f>(J413/86400)+25569+(-6/24)</f>
        <v>41597.92597222222</v>
      </c>
      <c r="T413" s="9">
        <f>(I413/86400)+25569+(-6/24)</f>
        <v>41629.958333333336</v>
      </c>
      <c r="U413">
        <f>VLOOKUP(F413,Statenum_data!$A$1:$B$4,2,FALSE)</f>
        <v>1</v>
      </c>
    </row>
    <row r="414" spans="1:21" ht="45" x14ac:dyDescent="0.2">
      <c r="A414">
        <v>412</v>
      </c>
      <c r="B414" s="3" t="s">
        <v>413</v>
      </c>
      <c r="C414" s="3" t="s">
        <v>4522</v>
      </c>
      <c r="D414" s="13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>
        <f>E414/L414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9">
        <f>(J414/86400)+25569+(-6/24)</f>
        <v>41099.492800925924</v>
      </c>
      <c r="T414" s="9">
        <f>(I414/86400)+25569+(-6/24)</f>
        <v>41115.492800925924</v>
      </c>
      <c r="U414">
        <f>VLOOKUP(F414,Statenum_data!$A$1:$B$4,2,FALSE)</f>
        <v>1</v>
      </c>
    </row>
    <row r="415" spans="1:21" ht="45" x14ac:dyDescent="0.2">
      <c r="A415">
        <v>413</v>
      </c>
      <c r="B415" s="3" t="s">
        <v>414</v>
      </c>
      <c r="C415" s="3" t="s">
        <v>4523</v>
      </c>
      <c r="D415" s="13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>
        <f>E415/L415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9">
        <f>(J415/86400)+25569+(-6/24)</f>
        <v>41079.627442129626</v>
      </c>
      <c r="T415" s="9">
        <f>(I415/86400)+25569+(-6/24)</f>
        <v>41109.627442129626</v>
      </c>
      <c r="U415">
        <f>VLOOKUP(F415,Statenum_data!$A$1:$B$4,2,FALSE)</f>
        <v>1</v>
      </c>
    </row>
    <row r="416" spans="1:21" ht="45" x14ac:dyDescent="0.2">
      <c r="A416">
        <v>414</v>
      </c>
      <c r="B416" s="3" t="s">
        <v>415</v>
      </c>
      <c r="C416" s="3" t="s">
        <v>4524</v>
      </c>
      <c r="D416" s="13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>
        <f>E416/L416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9">
        <f>(J416/86400)+25569+(-6/24)</f>
        <v>41528.813252314816</v>
      </c>
      <c r="T416" s="9">
        <f>(I416/86400)+25569+(-6/24)</f>
        <v>41558.813252314816</v>
      </c>
      <c r="U416">
        <f>VLOOKUP(F416,Statenum_data!$A$1:$B$4,2,FALSE)</f>
        <v>1</v>
      </c>
    </row>
    <row r="417" spans="1:21" ht="60" x14ac:dyDescent="0.2">
      <c r="A417">
        <v>415</v>
      </c>
      <c r="B417" s="3" t="s">
        <v>416</v>
      </c>
      <c r="C417" s="3" t="s">
        <v>4525</v>
      </c>
      <c r="D417" s="13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>
        <f>E417/L417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9">
        <f>(J417/86400)+25569+(-6/24)</f>
        <v>41904.601875</v>
      </c>
      <c r="T417" s="9">
        <f>(I417/86400)+25569+(-6/24)</f>
        <v>41929.25</v>
      </c>
      <c r="U417">
        <f>VLOOKUP(F417,Statenum_data!$A$1:$B$4,2,FALSE)</f>
        <v>1</v>
      </c>
    </row>
    <row r="418" spans="1:21" ht="30" x14ac:dyDescent="0.2">
      <c r="A418">
        <v>416</v>
      </c>
      <c r="B418" s="3" t="s">
        <v>417</v>
      </c>
      <c r="C418" s="3" t="s">
        <v>4526</v>
      </c>
      <c r="D418" s="13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>
        <f>E418/L418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9">
        <f>(J418/86400)+25569+(-6/24)</f>
        <v>41648.146192129629</v>
      </c>
      <c r="T418" s="9">
        <f>(I418/86400)+25569+(-6/24)</f>
        <v>41678.146192129629</v>
      </c>
      <c r="U418">
        <f>VLOOKUP(F418,Statenum_data!$A$1:$B$4,2,FALSE)</f>
        <v>1</v>
      </c>
    </row>
    <row r="419" spans="1:21" ht="45" x14ac:dyDescent="0.2">
      <c r="A419">
        <v>417</v>
      </c>
      <c r="B419" s="3" t="s">
        <v>418</v>
      </c>
      <c r="C419" s="3" t="s">
        <v>4527</v>
      </c>
      <c r="D419" s="13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>
        <f>E419/L419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9">
        <f>(J419/86400)+25569+(-6/24)</f>
        <v>41360.720601851848</v>
      </c>
      <c r="T419" s="9">
        <f>(I419/86400)+25569+(-6/24)</f>
        <v>41371.939583333333</v>
      </c>
      <c r="U419">
        <f>VLOOKUP(F419,Statenum_data!$A$1:$B$4,2,FALSE)</f>
        <v>1</v>
      </c>
    </row>
    <row r="420" spans="1:21" ht="45" x14ac:dyDescent="0.2">
      <c r="A420">
        <v>418</v>
      </c>
      <c r="B420" s="3" t="s">
        <v>419</v>
      </c>
      <c r="C420" s="3" t="s">
        <v>4528</v>
      </c>
      <c r="D420" s="13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>
        <f>E420/L420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9">
        <f>(J420/86400)+25569+(-6/24)</f>
        <v>42178.032372685186</v>
      </c>
      <c r="T420" s="9">
        <f>(I420/86400)+25569+(-6/24)</f>
        <v>42208.032372685186</v>
      </c>
      <c r="U420">
        <f>VLOOKUP(F420,Statenum_data!$A$1:$B$4,2,FALSE)</f>
        <v>1</v>
      </c>
    </row>
    <row r="421" spans="1:21" ht="45" x14ac:dyDescent="0.2">
      <c r="A421">
        <v>419</v>
      </c>
      <c r="B421" s="3" t="s">
        <v>420</v>
      </c>
      <c r="C421" s="3" t="s">
        <v>4529</v>
      </c>
      <c r="D421" s="13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>
        <f>E421/L421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9">
        <f>(J421/86400)+25569+(-6/24)</f>
        <v>41394.592442129629</v>
      </c>
      <c r="T421" s="9">
        <f>(I421/86400)+25569+(-6/24)</f>
        <v>41454.592442129629</v>
      </c>
      <c r="U421">
        <f>VLOOKUP(F421,Statenum_data!$A$1:$B$4,2,FALSE)</f>
        <v>1</v>
      </c>
    </row>
    <row r="422" spans="1:21" ht="45" x14ac:dyDescent="0.2">
      <c r="A422">
        <v>420</v>
      </c>
      <c r="B422" s="3" t="s">
        <v>421</v>
      </c>
      <c r="C422" s="3" t="s">
        <v>4530</v>
      </c>
      <c r="D422" s="13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>
        <f>E422/L422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9">
        <f>(J422/86400)+25569+(-6/24)</f>
        <v>41681.98646990741</v>
      </c>
      <c r="T422" s="9">
        <f>(I422/86400)+25569+(-6/24)</f>
        <v>41711.944803240738</v>
      </c>
      <c r="U422">
        <f>VLOOKUP(F422,Statenum_data!$A$1:$B$4,2,FALSE)</f>
        <v>2</v>
      </c>
    </row>
    <row r="423" spans="1:21" ht="45" x14ac:dyDescent="0.2">
      <c r="A423">
        <v>421</v>
      </c>
      <c r="B423" s="3" t="s">
        <v>422</v>
      </c>
      <c r="C423" s="3" t="s">
        <v>4531</v>
      </c>
      <c r="D423" s="1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>
        <f>E423/L423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9">
        <f>(J423/86400)+25569+(-6/24)</f>
        <v>42177.241388888884</v>
      </c>
      <c r="T423" s="9">
        <f>(I423/86400)+25569+(-6/24)</f>
        <v>42237.241388888884</v>
      </c>
      <c r="U423">
        <f>VLOOKUP(F423,Statenum_data!$A$1:$B$4,2,FALSE)</f>
        <v>2</v>
      </c>
    </row>
    <row r="424" spans="1:21" ht="45" x14ac:dyDescent="0.2">
      <c r="A424">
        <v>422</v>
      </c>
      <c r="B424" s="3" t="s">
        <v>423</v>
      </c>
      <c r="C424" s="3" t="s">
        <v>4532</v>
      </c>
      <c r="D424" s="13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>
        <f>E424/L424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9">
        <f>(J424/86400)+25569+(-6/24)</f>
        <v>41863.010381944448</v>
      </c>
      <c r="T424" s="9">
        <f>(I424/86400)+25569+(-6/24)</f>
        <v>41893.010381944448</v>
      </c>
      <c r="U424">
        <f>VLOOKUP(F424,Statenum_data!$A$1:$B$4,2,FALSE)</f>
        <v>2</v>
      </c>
    </row>
    <row r="425" spans="1:21" ht="45" x14ac:dyDescent="0.2">
      <c r="A425">
        <v>423</v>
      </c>
      <c r="B425" s="3" t="s">
        <v>424</v>
      </c>
      <c r="C425" s="3" t="s">
        <v>4533</v>
      </c>
      <c r="D425" s="13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>
        <f>E425/L425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9">
        <f>(J425/86400)+25569+(-6/24)</f>
        <v>41400.67627314815</v>
      </c>
      <c r="T425" s="9">
        <f>(I425/86400)+25569+(-6/24)</f>
        <v>41430.67627314815</v>
      </c>
      <c r="U425">
        <f>VLOOKUP(F425,Statenum_data!$A$1:$B$4,2,FALSE)</f>
        <v>2</v>
      </c>
    </row>
    <row r="426" spans="1:21" ht="45" x14ac:dyDescent="0.2">
      <c r="A426">
        <v>424</v>
      </c>
      <c r="B426" s="3" t="s">
        <v>425</v>
      </c>
      <c r="C426" s="3" t="s">
        <v>4534</v>
      </c>
      <c r="D426" s="13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>
        <f>E426/L426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9">
        <f>(J426/86400)+25569+(-6/24)</f>
        <v>40934.126145833332</v>
      </c>
      <c r="T426" s="9">
        <f>(I426/86400)+25569+(-6/24)</f>
        <v>40994.084479166668</v>
      </c>
      <c r="U426">
        <f>VLOOKUP(F426,Statenum_data!$A$1:$B$4,2,FALSE)</f>
        <v>2</v>
      </c>
    </row>
    <row r="427" spans="1:21" ht="45" x14ac:dyDescent="0.2">
      <c r="A427">
        <v>425</v>
      </c>
      <c r="B427" s="3" t="s">
        <v>426</v>
      </c>
      <c r="C427" s="3" t="s">
        <v>4535</v>
      </c>
      <c r="D427" s="13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>
        <f>E427/L427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9">
        <f>(J427/86400)+25569+(-6/24)</f>
        <v>42275.611157407402</v>
      </c>
      <c r="T427" s="9">
        <f>(I427/86400)+25569+(-6/24)</f>
        <v>42335.652824074074</v>
      </c>
      <c r="U427">
        <f>VLOOKUP(F427,Statenum_data!$A$1:$B$4,2,FALSE)</f>
        <v>2</v>
      </c>
    </row>
    <row r="428" spans="1:21" ht="45" x14ac:dyDescent="0.2">
      <c r="A428">
        <v>426</v>
      </c>
      <c r="B428" s="3" t="s">
        <v>427</v>
      </c>
      <c r="C428" s="3" t="s">
        <v>4536</v>
      </c>
      <c r="D428" s="13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>
        <f>E428/L428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9">
        <f>(J428/86400)+25569+(-6/24)</f>
        <v>42400.461967592593</v>
      </c>
      <c r="T428" s="9">
        <f>(I428/86400)+25569+(-6/24)</f>
        <v>42430.461967592593</v>
      </c>
      <c r="U428">
        <f>VLOOKUP(F428,Statenum_data!$A$1:$B$4,2,FALSE)</f>
        <v>2</v>
      </c>
    </row>
    <row r="429" spans="1:21" ht="45" x14ac:dyDescent="0.2">
      <c r="A429">
        <v>427</v>
      </c>
      <c r="B429" s="3" t="s">
        <v>428</v>
      </c>
      <c r="C429" s="3" t="s">
        <v>4537</v>
      </c>
      <c r="D429" s="13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t="e">
        <f>E429/L429</f>
        <v>#DIV/0!</v>
      </c>
      <c r="Q429" t="str">
        <f>LEFT(N429,FIND("/",N429)-1)</f>
        <v>film &amp; video</v>
      </c>
      <c r="R429" t="str">
        <f>RIGHT(N429,LEN(N429)-FIND("/",N429))</f>
        <v>animation</v>
      </c>
      <c r="S429" s="9">
        <f>(J429/86400)+25569+(-6/24)</f>
        <v>42285.65902777778</v>
      </c>
      <c r="T429" s="9">
        <f>(I429/86400)+25569+(-6/24)</f>
        <v>42299.540972222225</v>
      </c>
      <c r="U429">
        <f>VLOOKUP(F429,Statenum_data!$A$1:$B$4,2,FALSE)</f>
        <v>2</v>
      </c>
    </row>
    <row r="430" spans="1:21" ht="30" x14ac:dyDescent="0.2">
      <c r="A430">
        <v>428</v>
      </c>
      <c r="B430" s="3" t="s">
        <v>429</v>
      </c>
      <c r="C430" s="3" t="s">
        <v>4538</v>
      </c>
      <c r="D430" s="13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>
        <f>E430/L430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9">
        <f>(J430/86400)+25569+(-6/24)</f>
        <v>41778.516724537039</v>
      </c>
      <c r="T430" s="9">
        <f>(I430/86400)+25569+(-6/24)</f>
        <v>41806.666666666664</v>
      </c>
      <c r="U430">
        <f>VLOOKUP(F430,Statenum_data!$A$1:$B$4,2,FALSE)</f>
        <v>2</v>
      </c>
    </row>
    <row r="431" spans="1:21" ht="60" x14ac:dyDescent="0.2">
      <c r="A431">
        <v>429</v>
      </c>
      <c r="B431" s="3" t="s">
        <v>430</v>
      </c>
      <c r="C431" s="3" t="s">
        <v>4539</v>
      </c>
      <c r="D431" s="13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t="e">
        <f>E431/L431</f>
        <v>#DIV/0!</v>
      </c>
      <c r="Q431" t="str">
        <f>LEFT(N431,FIND("/",N431)-1)</f>
        <v>film &amp; video</v>
      </c>
      <c r="R431" t="str">
        <f>RIGHT(N431,LEN(N431)-FIND("/",N431))</f>
        <v>animation</v>
      </c>
      <c r="S431" s="9">
        <f>(J431/86400)+25569+(-6/24)</f>
        <v>40070.651412037041</v>
      </c>
      <c r="T431" s="9">
        <f>(I431/86400)+25569+(-6/24)</f>
        <v>40143.957638888889</v>
      </c>
      <c r="U431">
        <f>VLOOKUP(F431,Statenum_data!$A$1:$B$4,2,FALSE)</f>
        <v>2</v>
      </c>
    </row>
    <row r="432" spans="1:21" ht="30" x14ac:dyDescent="0.2">
      <c r="A432">
        <v>430</v>
      </c>
      <c r="B432" s="3" t="s">
        <v>431</v>
      </c>
      <c r="C432" s="3" t="s">
        <v>4540</v>
      </c>
      <c r="D432" s="13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>
        <f>E432/L432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9">
        <f>(J432/86400)+25569+(-6/24)</f>
        <v>41512.857256944444</v>
      </c>
      <c r="T432" s="9">
        <f>(I432/86400)+25569+(-6/24)</f>
        <v>41527.857256944444</v>
      </c>
      <c r="U432">
        <f>VLOOKUP(F432,Statenum_data!$A$1:$B$4,2,FALSE)</f>
        <v>2</v>
      </c>
    </row>
    <row r="433" spans="1:21" ht="45" x14ac:dyDescent="0.2">
      <c r="A433">
        <v>431</v>
      </c>
      <c r="B433" s="3" t="s">
        <v>432</v>
      </c>
      <c r="C433" s="3" t="s">
        <v>4541</v>
      </c>
      <c r="D433" s="1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>
        <f>E433/L433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9">
        <f>(J433/86400)+25569+(-6/24)</f>
        <v>42526.621331018519</v>
      </c>
      <c r="T433" s="9">
        <f>(I433/86400)+25569+(-6/24)</f>
        <v>42556.621331018519</v>
      </c>
      <c r="U433">
        <f>VLOOKUP(F433,Statenum_data!$A$1:$B$4,2,FALSE)</f>
        <v>2</v>
      </c>
    </row>
    <row r="434" spans="1:21" ht="45" x14ac:dyDescent="0.2">
      <c r="A434">
        <v>432</v>
      </c>
      <c r="B434" s="3" t="s">
        <v>433</v>
      </c>
      <c r="C434" s="3" t="s">
        <v>4542</v>
      </c>
      <c r="D434" s="13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>
        <f>E434/L434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9">
        <f>(J434/86400)+25569+(-6/24)</f>
        <v>42238.476631944446</v>
      </c>
      <c r="T434" s="9">
        <f>(I434/86400)+25569+(-6/24)</f>
        <v>42298.476631944446</v>
      </c>
      <c r="U434">
        <f>VLOOKUP(F434,Statenum_data!$A$1:$B$4,2,FALSE)</f>
        <v>2</v>
      </c>
    </row>
    <row r="435" spans="1:21" ht="60" x14ac:dyDescent="0.2">
      <c r="A435">
        <v>433</v>
      </c>
      <c r="B435" s="3" t="s">
        <v>434</v>
      </c>
      <c r="C435" s="3" t="s">
        <v>4543</v>
      </c>
      <c r="D435" s="13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t="e">
        <f>E435/L435</f>
        <v>#DIV/0!</v>
      </c>
      <c r="Q435" t="str">
        <f>LEFT(N435,FIND("/",N435)-1)</f>
        <v>film &amp; video</v>
      </c>
      <c r="R435" t="str">
        <f>RIGHT(N435,LEN(N435)-FIND("/",N435))</f>
        <v>animation</v>
      </c>
      <c r="S435" s="9">
        <f>(J435/86400)+25569+(-6/24)</f>
        <v>42228.379884259259</v>
      </c>
      <c r="T435" s="9">
        <f>(I435/86400)+25569+(-6/24)</f>
        <v>42288.379884259259</v>
      </c>
      <c r="U435">
        <f>VLOOKUP(F435,Statenum_data!$A$1:$B$4,2,FALSE)</f>
        <v>2</v>
      </c>
    </row>
    <row r="436" spans="1:21" ht="45" x14ac:dyDescent="0.2">
      <c r="A436">
        <v>434</v>
      </c>
      <c r="B436" s="3" t="s">
        <v>435</v>
      </c>
      <c r="C436" s="3" t="s">
        <v>4544</v>
      </c>
      <c r="D436" s="13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>
        <f>E436/L436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9">
        <f>(J436/86400)+25569+(-6/24)</f>
        <v>41576.584513888891</v>
      </c>
      <c r="T436" s="9">
        <f>(I436/86400)+25569+(-6/24)</f>
        <v>41609.626180555555</v>
      </c>
      <c r="U436">
        <f>VLOOKUP(F436,Statenum_data!$A$1:$B$4,2,FALSE)</f>
        <v>2</v>
      </c>
    </row>
    <row r="437" spans="1:21" ht="45" x14ac:dyDescent="0.2">
      <c r="A437">
        <v>435</v>
      </c>
      <c r="B437" s="3" t="s">
        <v>436</v>
      </c>
      <c r="C437" s="3" t="s">
        <v>4545</v>
      </c>
      <c r="D437" s="13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>
        <f>E437/L437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9">
        <f>(J437/86400)+25569+(-6/24)</f>
        <v>41500.497453703705</v>
      </c>
      <c r="T437" s="9">
        <f>(I437/86400)+25569+(-6/24)</f>
        <v>41530.497453703705</v>
      </c>
      <c r="U437">
        <f>VLOOKUP(F437,Statenum_data!$A$1:$B$4,2,FALSE)</f>
        <v>2</v>
      </c>
    </row>
    <row r="438" spans="1:21" ht="45" x14ac:dyDescent="0.2">
      <c r="A438">
        <v>436</v>
      </c>
      <c r="B438" s="3" t="s">
        <v>437</v>
      </c>
      <c r="C438" s="3" t="s">
        <v>4546</v>
      </c>
      <c r="D438" s="13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t="e">
        <f>E438/L438</f>
        <v>#DIV/0!</v>
      </c>
      <c r="Q438" t="str">
        <f>LEFT(N438,FIND("/",N438)-1)</f>
        <v>film &amp; video</v>
      </c>
      <c r="R438" t="str">
        <f>RIGHT(N438,LEN(N438)-FIND("/",N438))</f>
        <v>animation</v>
      </c>
      <c r="S438" s="9">
        <f>(J438/86400)+25569+(-6/24)</f>
        <v>41456.11241898148</v>
      </c>
      <c r="T438" s="9">
        <f>(I438/86400)+25569+(-6/24)</f>
        <v>41486.11241898148</v>
      </c>
      <c r="U438">
        <f>VLOOKUP(F438,Statenum_data!$A$1:$B$4,2,FALSE)</f>
        <v>2</v>
      </c>
    </row>
    <row r="439" spans="1:21" ht="45" x14ac:dyDescent="0.2">
      <c r="A439">
        <v>437</v>
      </c>
      <c r="B439" s="3" t="s">
        <v>438</v>
      </c>
      <c r="C439" s="3" t="s">
        <v>4547</v>
      </c>
      <c r="D439" s="13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t="e">
        <f>E439/L439</f>
        <v>#DIV/0!</v>
      </c>
      <c r="Q439" t="str">
        <f>LEFT(N439,FIND("/",N439)-1)</f>
        <v>film &amp; video</v>
      </c>
      <c r="R439" t="str">
        <f>RIGHT(N439,LEN(N439)-FIND("/",N439))</f>
        <v>animation</v>
      </c>
      <c r="S439" s="9">
        <f>(J439/86400)+25569+(-6/24)</f>
        <v>42591.06858796296</v>
      </c>
      <c r="T439" s="9">
        <f>(I439/86400)+25569+(-6/24)</f>
        <v>42651.06858796296</v>
      </c>
      <c r="U439">
        <f>VLOOKUP(F439,Statenum_data!$A$1:$B$4,2,FALSE)</f>
        <v>2</v>
      </c>
    </row>
    <row r="440" spans="1:21" ht="45" x14ac:dyDescent="0.2">
      <c r="A440">
        <v>438</v>
      </c>
      <c r="B440" s="3" t="s">
        <v>439</v>
      </c>
      <c r="C440" s="3" t="s">
        <v>4548</v>
      </c>
      <c r="D440" s="13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>
        <f>E440/L440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9">
        <f>(J440/86400)+25569+(-6/24)</f>
        <v>42296.011087962965</v>
      </c>
      <c r="T440" s="9">
        <f>(I440/86400)+25569+(-6/24)</f>
        <v>42326.052754629629</v>
      </c>
      <c r="U440">
        <f>VLOOKUP(F440,Statenum_data!$A$1:$B$4,2,FALSE)</f>
        <v>2</v>
      </c>
    </row>
    <row r="441" spans="1:21" ht="45" x14ac:dyDescent="0.2">
      <c r="A441">
        <v>439</v>
      </c>
      <c r="B441" s="3" t="s">
        <v>440</v>
      </c>
      <c r="C441" s="3" t="s">
        <v>4549</v>
      </c>
      <c r="D441" s="13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t="e">
        <f>E441/L441</f>
        <v>#DIV/0!</v>
      </c>
      <c r="Q441" t="str">
        <f>LEFT(N441,FIND("/",N441)-1)</f>
        <v>film &amp; video</v>
      </c>
      <c r="R441" t="str">
        <f>RIGHT(N441,LEN(N441)-FIND("/",N441))</f>
        <v>animation</v>
      </c>
      <c r="S441" s="9">
        <f>(J441/86400)+25569+(-6/24)</f>
        <v>41919.511782407411</v>
      </c>
      <c r="T441" s="9">
        <f>(I441/86400)+25569+(-6/24)</f>
        <v>41929.511782407411</v>
      </c>
      <c r="U441">
        <f>VLOOKUP(F441,Statenum_data!$A$1:$B$4,2,FALSE)</f>
        <v>2</v>
      </c>
    </row>
    <row r="442" spans="1:21" ht="45" x14ac:dyDescent="0.2">
      <c r="A442">
        <v>440</v>
      </c>
      <c r="B442" s="3" t="s">
        <v>441</v>
      </c>
      <c r="C442" s="3" t="s">
        <v>4550</v>
      </c>
      <c r="D442" s="13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>
        <f>E442/L442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9">
        <f>(J442/86400)+25569+(-6/24)</f>
        <v>42423.735567129625</v>
      </c>
      <c r="T442" s="9">
        <f>(I442/86400)+25569+(-6/24)</f>
        <v>42453.693900462968</v>
      </c>
      <c r="U442">
        <f>VLOOKUP(F442,Statenum_data!$A$1:$B$4,2,FALSE)</f>
        <v>2</v>
      </c>
    </row>
    <row r="443" spans="1:21" ht="45" x14ac:dyDescent="0.2">
      <c r="A443">
        <v>441</v>
      </c>
      <c r="B443" s="3" t="s">
        <v>442</v>
      </c>
      <c r="C443" s="3" t="s">
        <v>4551</v>
      </c>
      <c r="D443" s="1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t="e">
        <f>E443/L443</f>
        <v>#DIV/0!</v>
      </c>
      <c r="Q443" t="str">
        <f>LEFT(N443,FIND("/",N443)-1)</f>
        <v>film &amp; video</v>
      </c>
      <c r="R443" t="str">
        <f>RIGHT(N443,LEN(N443)-FIND("/",N443))</f>
        <v>animation</v>
      </c>
      <c r="S443" s="9">
        <f>(J443/86400)+25569+(-6/24)</f>
        <v>41550.543935185182</v>
      </c>
      <c r="T443" s="9">
        <f>(I443/86400)+25569+(-6/24)</f>
        <v>41580.543935185182</v>
      </c>
      <c r="U443">
        <f>VLOOKUP(F443,Statenum_data!$A$1:$B$4,2,FALSE)</f>
        <v>2</v>
      </c>
    </row>
    <row r="444" spans="1:21" x14ac:dyDescent="0.2">
      <c r="A444">
        <v>442</v>
      </c>
      <c r="B444" s="3" t="s">
        <v>443</v>
      </c>
      <c r="C444" s="3" t="s">
        <v>4552</v>
      </c>
      <c r="D444" s="13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>
        <f>E444/L444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9">
        <f>(J444/86400)+25569+(-6/24)</f>
        <v>42024.638692129629</v>
      </c>
      <c r="T444" s="9">
        <f>(I444/86400)+25569+(-6/24)</f>
        <v>42054.638692129629</v>
      </c>
      <c r="U444">
        <f>VLOOKUP(F444,Statenum_data!$A$1:$B$4,2,FALSE)</f>
        <v>2</v>
      </c>
    </row>
    <row r="445" spans="1:21" ht="45" x14ac:dyDescent="0.2">
      <c r="A445">
        <v>443</v>
      </c>
      <c r="B445" s="3" t="s">
        <v>444</v>
      </c>
      <c r="C445" s="3" t="s">
        <v>4553</v>
      </c>
      <c r="D445" s="13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>
        <f>E445/L445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9">
        <f>(J445/86400)+25569+(-6/24)</f>
        <v>41649.765057870369</v>
      </c>
      <c r="T445" s="9">
        <f>(I445/86400)+25569+(-6/24)</f>
        <v>41679.765057870369</v>
      </c>
      <c r="U445">
        <f>VLOOKUP(F445,Statenum_data!$A$1:$B$4,2,FALSE)</f>
        <v>2</v>
      </c>
    </row>
    <row r="446" spans="1:21" ht="30" x14ac:dyDescent="0.2">
      <c r="A446">
        <v>444</v>
      </c>
      <c r="B446" s="3" t="s">
        <v>445</v>
      </c>
      <c r="C446" s="3" t="s">
        <v>4554</v>
      </c>
      <c r="D446" s="13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>
        <f>E446/L446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9">
        <f>(J446/86400)+25569+(-6/24)</f>
        <v>40894.656956018516</v>
      </c>
      <c r="T446" s="9">
        <f>(I446/86400)+25569+(-6/24)</f>
        <v>40954.656956018516</v>
      </c>
      <c r="U446">
        <f>VLOOKUP(F446,Statenum_data!$A$1:$B$4,2,FALSE)</f>
        <v>2</v>
      </c>
    </row>
    <row r="447" spans="1:21" ht="45" x14ac:dyDescent="0.2">
      <c r="A447">
        <v>445</v>
      </c>
      <c r="B447" s="3" t="s">
        <v>446</v>
      </c>
      <c r="C447" s="3" t="s">
        <v>4555</v>
      </c>
      <c r="D447" s="13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>
        <f>E447/L447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9">
        <f>(J447/86400)+25569+(-6/24)</f>
        <v>42130.085358796292</v>
      </c>
      <c r="T447" s="9">
        <f>(I447/86400)+25569+(-6/24)</f>
        <v>42145.085358796292</v>
      </c>
      <c r="U447">
        <f>VLOOKUP(F447,Statenum_data!$A$1:$B$4,2,FALSE)</f>
        <v>2</v>
      </c>
    </row>
    <row r="448" spans="1:21" ht="45" x14ac:dyDescent="0.2">
      <c r="A448">
        <v>446</v>
      </c>
      <c r="B448" s="3" t="s">
        <v>447</v>
      </c>
      <c r="C448" s="3" t="s">
        <v>4556</v>
      </c>
      <c r="D448" s="13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>
        <f>E448/L448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9">
        <f>(J448/86400)+25569+(-6/24)</f>
        <v>42036.833564814813</v>
      </c>
      <c r="T448" s="9">
        <f>(I448/86400)+25569+(-6/24)</f>
        <v>42066.833564814813</v>
      </c>
      <c r="U448">
        <f>VLOOKUP(F448,Statenum_data!$A$1:$B$4,2,FALSE)</f>
        <v>2</v>
      </c>
    </row>
    <row r="449" spans="1:21" ht="45" x14ac:dyDescent="0.2">
      <c r="A449">
        <v>447</v>
      </c>
      <c r="B449" s="3" t="s">
        <v>448</v>
      </c>
      <c r="C449" s="3" t="s">
        <v>4557</v>
      </c>
      <c r="D449" s="13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>
        <f>E449/L449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9">
        <f>(J449/86400)+25569+(-6/24)</f>
        <v>41331.305127314816</v>
      </c>
      <c r="T449" s="9">
        <f>(I449/86400)+25569+(-6/24)</f>
        <v>41356.263460648144</v>
      </c>
      <c r="U449">
        <f>VLOOKUP(F449,Statenum_data!$A$1:$B$4,2,FALSE)</f>
        <v>2</v>
      </c>
    </row>
    <row r="450" spans="1:21" ht="45" x14ac:dyDescent="0.2">
      <c r="A450">
        <v>448</v>
      </c>
      <c r="B450" s="3" t="s">
        <v>449</v>
      </c>
      <c r="C450" s="3" t="s">
        <v>4558</v>
      </c>
      <c r="D450" s="13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>
        <f>E450/L450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9">
        <f>(J450/86400)+25569+(-6/24)</f>
        <v>41753.508043981477</v>
      </c>
      <c r="T450" s="9">
        <f>(I450/86400)+25569+(-6/24)</f>
        <v>41773.508043981477</v>
      </c>
      <c r="U450">
        <f>VLOOKUP(F450,Statenum_data!$A$1:$B$4,2,FALSE)</f>
        <v>2</v>
      </c>
    </row>
    <row r="451" spans="1:21" ht="45" x14ac:dyDescent="0.2">
      <c r="A451">
        <v>449</v>
      </c>
      <c r="B451" s="3" t="s">
        <v>450</v>
      </c>
      <c r="C451" s="3" t="s">
        <v>4559</v>
      </c>
      <c r="D451" s="13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>
        <f>E451/L451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9">
        <f>(J451/86400)+25569+(-6/24)</f>
        <v>41534.318113425928</v>
      </c>
      <c r="T451" s="9">
        <f>(I451/86400)+25569+(-6/24)</f>
        <v>41564.318113425928</v>
      </c>
      <c r="U451">
        <f>VLOOKUP(F451,Statenum_data!$A$1:$B$4,2,FALSE)</f>
        <v>2</v>
      </c>
    </row>
    <row r="452" spans="1:21" ht="45" x14ac:dyDescent="0.2">
      <c r="A452">
        <v>450</v>
      </c>
      <c r="B452" s="3" t="s">
        <v>451</v>
      </c>
      <c r="C452" s="3" t="s">
        <v>4560</v>
      </c>
      <c r="D452" s="13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>
        <f>E452/L452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9">
        <f>(J452/86400)+25569+(-6/24)</f>
        <v>41654.696759259255</v>
      </c>
      <c r="T452" s="9">
        <f>(I452/86400)+25569+(-6/24)</f>
        <v>41684.696759259255</v>
      </c>
      <c r="U452">
        <f>VLOOKUP(F452,Statenum_data!$A$1:$B$4,2,FALSE)</f>
        <v>2</v>
      </c>
    </row>
    <row r="453" spans="1:21" ht="45" x14ac:dyDescent="0.2">
      <c r="A453">
        <v>451</v>
      </c>
      <c r="B453" s="3" t="s">
        <v>452</v>
      </c>
      <c r="C453" s="3" t="s">
        <v>4561</v>
      </c>
      <c r="D453" s="1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t="e">
        <f>E453/L453</f>
        <v>#DIV/0!</v>
      </c>
      <c r="Q453" t="str">
        <f>LEFT(N453,FIND("/",N453)-1)</f>
        <v>film &amp; video</v>
      </c>
      <c r="R453" t="str">
        <f>RIGHT(N453,LEN(N453)-FIND("/",N453))</f>
        <v>animation</v>
      </c>
      <c r="S453" s="9">
        <f>(J453/86400)+25569+(-6/24)</f>
        <v>41634.465173611112</v>
      </c>
      <c r="T453" s="9">
        <f>(I453/86400)+25569+(-6/24)</f>
        <v>41664.465173611112</v>
      </c>
      <c r="U453">
        <f>VLOOKUP(F453,Statenum_data!$A$1:$B$4,2,FALSE)</f>
        <v>2</v>
      </c>
    </row>
    <row r="454" spans="1:21" ht="30" x14ac:dyDescent="0.2">
      <c r="A454">
        <v>452</v>
      </c>
      <c r="B454" s="3" t="s">
        <v>453</v>
      </c>
      <c r="C454" s="3" t="s">
        <v>4562</v>
      </c>
      <c r="D454" s="13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>
        <f>E454/L454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9">
        <f>(J454/86400)+25569+(-6/24)</f>
        <v>42107.453877314816</v>
      </c>
      <c r="T454" s="9">
        <f>(I454/86400)+25569+(-6/24)</f>
        <v>42137.453877314816</v>
      </c>
      <c r="U454">
        <f>VLOOKUP(F454,Statenum_data!$A$1:$B$4,2,FALSE)</f>
        <v>2</v>
      </c>
    </row>
    <row r="455" spans="1:21" ht="45" x14ac:dyDescent="0.2">
      <c r="A455">
        <v>453</v>
      </c>
      <c r="B455" s="3" t="s">
        <v>454</v>
      </c>
      <c r="C455" s="3" t="s">
        <v>4563</v>
      </c>
      <c r="D455" s="13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>
        <f>E455/L455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9">
        <f>(J455/86400)+25569+(-6/24)</f>
        <v>42038.574988425928</v>
      </c>
      <c r="T455" s="9">
        <f>(I455/86400)+25569+(-6/24)</f>
        <v>42054.574988425928</v>
      </c>
      <c r="U455">
        <f>VLOOKUP(F455,Statenum_data!$A$1:$B$4,2,FALSE)</f>
        <v>2</v>
      </c>
    </row>
    <row r="456" spans="1:21" ht="45" x14ac:dyDescent="0.2">
      <c r="A456">
        <v>454</v>
      </c>
      <c r="B456" s="3" t="s">
        <v>455</v>
      </c>
      <c r="C456" s="3" t="s">
        <v>4564</v>
      </c>
      <c r="D456" s="13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>
        <f>E456/L456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9">
        <f>(J456/86400)+25569+(-6/24)</f>
        <v>41938.467256944445</v>
      </c>
      <c r="T456" s="9">
        <f>(I456/86400)+25569+(-6/24)</f>
        <v>41969.301388888889</v>
      </c>
      <c r="U456">
        <f>VLOOKUP(F456,Statenum_data!$A$1:$B$4,2,FALSE)</f>
        <v>2</v>
      </c>
    </row>
    <row r="457" spans="1:21" ht="45" x14ac:dyDescent="0.2">
      <c r="A457">
        <v>455</v>
      </c>
      <c r="B457" s="3" t="s">
        <v>456</v>
      </c>
      <c r="C457" s="3" t="s">
        <v>4565</v>
      </c>
      <c r="D457" s="13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>
        <f>E457/L457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9">
        <f>(J457/86400)+25569+(-6/24)</f>
        <v>40970.752569444448</v>
      </c>
      <c r="T457" s="9">
        <f>(I457/86400)+25569+(-6/24)</f>
        <v>41015.771527777775</v>
      </c>
      <c r="U457">
        <f>VLOOKUP(F457,Statenum_data!$A$1:$B$4,2,FALSE)</f>
        <v>2</v>
      </c>
    </row>
    <row r="458" spans="1:21" ht="45" x14ac:dyDescent="0.2">
      <c r="A458">
        <v>456</v>
      </c>
      <c r="B458" s="3" t="s">
        <v>457</v>
      </c>
      <c r="C458" s="3" t="s">
        <v>4566</v>
      </c>
      <c r="D458" s="13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>
        <f>E458/L458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9">
        <f>(J458/86400)+25569+(-6/24)</f>
        <v>41547.444456018522</v>
      </c>
      <c r="T458" s="9">
        <f>(I458/86400)+25569+(-6/24)</f>
        <v>41568.915972222225</v>
      </c>
      <c r="U458">
        <f>VLOOKUP(F458,Statenum_data!$A$1:$B$4,2,FALSE)</f>
        <v>2</v>
      </c>
    </row>
    <row r="459" spans="1:21" ht="45" x14ac:dyDescent="0.2">
      <c r="A459">
        <v>457</v>
      </c>
      <c r="B459" s="3" t="s">
        <v>458</v>
      </c>
      <c r="C459" s="3" t="s">
        <v>4567</v>
      </c>
      <c r="D459" s="13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t="e">
        <f>E459/L459</f>
        <v>#DIV/0!</v>
      </c>
      <c r="Q459" t="str">
        <f>LEFT(N459,FIND("/",N459)-1)</f>
        <v>film &amp; video</v>
      </c>
      <c r="R459" t="str">
        <f>RIGHT(N459,LEN(N459)-FIND("/",N459))</f>
        <v>animation</v>
      </c>
      <c r="S459" s="9">
        <f>(J459/86400)+25569+(-6/24)</f>
        <v>41837.517500000002</v>
      </c>
      <c r="T459" s="9">
        <f>(I459/86400)+25569+(-6/24)</f>
        <v>41867.517500000002</v>
      </c>
      <c r="U459">
        <f>VLOOKUP(F459,Statenum_data!$A$1:$B$4,2,FALSE)</f>
        <v>2</v>
      </c>
    </row>
    <row r="460" spans="1:21" ht="45" x14ac:dyDescent="0.2">
      <c r="A460">
        <v>458</v>
      </c>
      <c r="B460" s="3" t="s">
        <v>459</v>
      </c>
      <c r="C460" s="3" t="s">
        <v>4568</v>
      </c>
      <c r="D460" s="13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>
        <f>E460/L460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9">
        <f>(J460/86400)+25569+(-6/24)</f>
        <v>41378.44976851852</v>
      </c>
      <c r="T460" s="9">
        <f>(I460/86400)+25569+(-6/24)</f>
        <v>41408.44976851852</v>
      </c>
      <c r="U460">
        <f>VLOOKUP(F460,Statenum_data!$A$1:$B$4,2,FALSE)</f>
        <v>2</v>
      </c>
    </row>
    <row r="461" spans="1:21" ht="45" x14ac:dyDescent="0.2">
      <c r="A461">
        <v>459</v>
      </c>
      <c r="B461" s="3" t="s">
        <v>460</v>
      </c>
      <c r="C461" s="3" t="s">
        <v>4569</v>
      </c>
      <c r="D461" s="13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>
        <f>E461/L461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9">
        <f>(J461/86400)+25569+(-6/24)</f>
        <v>40800.3903587963</v>
      </c>
      <c r="T461" s="9">
        <f>(I461/86400)+25569+(-6/24)</f>
        <v>40860.432025462964</v>
      </c>
      <c r="U461">
        <f>VLOOKUP(F461,Statenum_data!$A$1:$B$4,2,FALSE)</f>
        <v>2</v>
      </c>
    </row>
    <row r="462" spans="1:21" ht="30" x14ac:dyDescent="0.2">
      <c r="A462">
        <v>460</v>
      </c>
      <c r="B462" s="3" t="s">
        <v>461</v>
      </c>
      <c r="C462" s="3" t="s">
        <v>4570</v>
      </c>
      <c r="D462" s="13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>
        <f>E462/L462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9">
        <f>(J462/86400)+25569+(-6/24)</f>
        <v>41759.292534722219</v>
      </c>
      <c r="T462" s="9">
        <f>(I462/86400)+25569+(-6/24)</f>
        <v>41790.916666666664</v>
      </c>
      <c r="U462">
        <f>VLOOKUP(F462,Statenum_data!$A$1:$B$4,2,FALSE)</f>
        <v>2</v>
      </c>
    </row>
    <row r="463" spans="1:21" ht="45" x14ac:dyDescent="0.2">
      <c r="A463">
        <v>461</v>
      </c>
      <c r="B463" s="3" t="s">
        <v>462</v>
      </c>
      <c r="C463" s="3" t="s">
        <v>4571</v>
      </c>
      <c r="D463" s="1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t="e">
        <f>E463/L463</f>
        <v>#DIV/0!</v>
      </c>
      <c r="Q463" t="str">
        <f>LEFT(N463,FIND("/",N463)-1)</f>
        <v>film &amp; video</v>
      </c>
      <c r="R463" t="str">
        <f>RIGHT(N463,LEN(N463)-FIND("/",N463))</f>
        <v>animation</v>
      </c>
      <c r="S463" s="9">
        <f>(J463/86400)+25569+(-6/24)</f>
        <v>41407.59684027778</v>
      </c>
      <c r="T463" s="9">
        <f>(I463/86400)+25569+(-6/24)</f>
        <v>41427.59684027778</v>
      </c>
      <c r="U463">
        <f>VLOOKUP(F463,Statenum_data!$A$1:$B$4,2,FALSE)</f>
        <v>2</v>
      </c>
    </row>
    <row r="464" spans="1:21" ht="45" x14ac:dyDescent="0.2">
      <c r="A464">
        <v>462</v>
      </c>
      <c r="B464" s="3" t="s">
        <v>463</v>
      </c>
      <c r="C464" s="3" t="s">
        <v>4572</v>
      </c>
      <c r="D464" s="13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t="e">
        <f>E464/L464</f>
        <v>#DIV/0!</v>
      </c>
      <c r="Q464" t="str">
        <f>LEFT(N464,FIND("/",N464)-1)</f>
        <v>film &amp; video</v>
      </c>
      <c r="R464" t="str">
        <f>RIGHT(N464,LEN(N464)-FIND("/",N464))</f>
        <v>animation</v>
      </c>
      <c r="S464" s="9">
        <f>(J464/86400)+25569+(-6/24)</f>
        <v>40704.87663194444</v>
      </c>
      <c r="T464" s="9">
        <f>(I464/86400)+25569+(-6/24)</f>
        <v>40764.87663194444</v>
      </c>
      <c r="U464">
        <f>VLOOKUP(F464,Statenum_data!$A$1:$B$4,2,FALSE)</f>
        <v>2</v>
      </c>
    </row>
    <row r="465" spans="1:21" ht="45" x14ac:dyDescent="0.2">
      <c r="A465">
        <v>463</v>
      </c>
      <c r="B465" s="3" t="s">
        <v>464</v>
      </c>
      <c r="C465" s="3" t="s">
        <v>4573</v>
      </c>
      <c r="D465" s="13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>
        <f>E465/L465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9">
        <f>(J465/86400)+25569+(-6/24)</f>
        <v>40750.460104166668</v>
      </c>
      <c r="T465" s="9">
        <f>(I465/86400)+25569+(-6/24)</f>
        <v>40810.460104166668</v>
      </c>
      <c r="U465">
        <f>VLOOKUP(F465,Statenum_data!$A$1:$B$4,2,FALSE)</f>
        <v>2</v>
      </c>
    </row>
    <row r="466" spans="1:21" ht="30" x14ac:dyDescent="0.2">
      <c r="A466">
        <v>464</v>
      </c>
      <c r="B466" s="3" t="s">
        <v>465</v>
      </c>
      <c r="C466" s="3" t="s">
        <v>4574</v>
      </c>
      <c r="D466" s="13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>
        <f>E466/L466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9">
        <f>(J466/86400)+25569+(-6/24)</f>
        <v>42488.59878472222</v>
      </c>
      <c r="T466" s="9">
        <f>(I466/86400)+25569+(-6/24)</f>
        <v>42508.59878472222</v>
      </c>
      <c r="U466">
        <f>VLOOKUP(F466,Statenum_data!$A$1:$B$4,2,FALSE)</f>
        <v>2</v>
      </c>
    </row>
    <row r="467" spans="1:21" x14ac:dyDescent="0.2">
      <c r="A467">
        <v>465</v>
      </c>
      <c r="B467" s="3" t="s">
        <v>466</v>
      </c>
      <c r="C467" s="3" t="s">
        <v>4575</v>
      </c>
      <c r="D467" s="13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>
        <f>E467/L467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9">
        <f>(J467/86400)+25569+(-6/24)</f>
        <v>41800.870069444441</v>
      </c>
      <c r="T467" s="9">
        <f>(I467/86400)+25569+(-6/24)</f>
        <v>41816.870069444441</v>
      </c>
      <c r="U467">
        <f>VLOOKUP(F467,Statenum_data!$A$1:$B$4,2,FALSE)</f>
        <v>2</v>
      </c>
    </row>
    <row r="468" spans="1:21" ht="45" x14ac:dyDescent="0.2">
      <c r="A468">
        <v>466</v>
      </c>
      <c r="B468" s="3" t="s">
        <v>467</v>
      </c>
      <c r="C468" s="3" t="s">
        <v>4576</v>
      </c>
      <c r="D468" s="13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>
        <f>E468/L468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9">
        <f>(J468/86400)+25569+(-6/24)</f>
        <v>41129.692870370374</v>
      </c>
      <c r="T468" s="9">
        <f>(I468/86400)+25569+(-6/24)</f>
        <v>41159.692870370374</v>
      </c>
      <c r="U468">
        <f>VLOOKUP(F468,Statenum_data!$A$1:$B$4,2,FALSE)</f>
        <v>2</v>
      </c>
    </row>
    <row r="469" spans="1:21" ht="45" x14ac:dyDescent="0.2">
      <c r="A469">
        <v>467</v>
      </c>
      <c r="B469" s="3" t="s">
        <v>468</v>
      </c>
      <c r="C469" s="3" t="s">
        <v>4577</v>
      </c>
      <c r="D469" s="13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>
        <f>E469/L469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9">
        <f>(J469/86400)+25569+(-6/24)</f>
        <v>41135.429791666669</v>
      </c>
      <c r="T469" s="9">
        <f>(I469/86400)+25569+(-6/24)</f>
        <v>41180.429791666669</v>
      </c>
      <c r="U469">
        <f>VLOOKUP(F469,Statenum_data!$A$1:$B$4,2,FALSE)</f>
        <v>2</v>
      </c>
    </row>
    <row r="470" spans="1:21" ht="45" x14ac:dyDescent="0.2">
      <c r="A470">
        <v>468</v>
      </c>
      <c r="B470" s="3" t="s">
        <v>469</v>
      </c>
      <c r="C470" s="3" t="s">
        <v>4578</v>
      </c>
      <c r="D470" s="13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t="e">
        <f>E470/L470</f>
        <v>#DIV/0!</v>
      </c>
      <c r="Q470" t="str">
        <f>LEFT(N470,FIND("/",N470)-1)</f>
        <v>film &amp; video</v>
      </c>
      <c r="R470" t="str">
        <f>RIGHT(N470,LEN(N470)-FIND("/",N470))</f>
        <v>animation</v>
      </c>
      <c r="S470" s="9">
        <f>(J470/86400)+25569+(-6/24)</f>
        <v>41040.917627314819</v>
      </c>
      <c r="T470" s="9">
        <f>(I470/86400)+25569+(-6/24)</f>
        <v>41100.910474537035</v>
      </c>
      <c r="U470">
        <f>VLOOKUP(F470,Statenum_data!$A$1:$B$4,2,FALSE)</f>
        <v>2</v>
      </c>
    </row>
    <row r="471" spans="1:21" ht="30" x14ac:dyDescent="0.2">
      <c r="A471">
        <v>469</v>
      </c>
      <c r="B471" s="3" t="s">
        <v>470</v>
      </c>
      <c r="C471" s="3" t="s">
        <v>4579</v>
      </c>
      <c r="D471" s="13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t="e">
        <f>E471/L471</f>
        <v>#DIV/0!</v>
      </c>
      <c r="Q471" t="str">
        <f>LEFT(N471,FIND("/",N471)-1)</f>
        <v>film &amp; video</v>
      </c>
      <c r="R471" t="str">
        <f>RIGHT(N471,LEN(N471)-FIND("/",N471))</f>
        <v>animation</v>
      </c>
      <c r="S471" s="9">
        <f>(J471/86400)+25569+(-6/24)</f>
        <v>41827.739861111113</v>
      </c>
      <c r="T471" s="9">
        <f>(I471/86400)+25569+(-6/24)</f>
        <v>41887.739861111113</v>
      </c>
      <c r="U471">
        <f>VLOOKUP(F471,Statenum_data!$A$1:$B$4,2,FALSE)</f>
        <v>2</v>
      </c>
    </row>
    <row r="472" spans="1:21" ht="45" x14ac:dyDescent="0.2">
      <c r="A472">
        <v>470</v>
      </c>
      <c r="B472" s="3" t="s">
        <v>471</v>
      </c>
      <c r="C472" s="3" t="s">
        <v>4580</v>
      </c>
      <c r="D472" s="13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>
        <f>E472/L472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9">
        <f>(J472/86400)+25569+(-6/24)</f>
        <v>41604.917696759258</v>
      </c>
      <c r="T472" s="9">
        <f>(I472/86400)+25569+(-6/24)</f>
        <v>41654.916666666664</v>
      </c>
      <c r="U472">
        <f>VLOOKUP(F472,Statenum_data!$A$1:$B$4,2,FALSE)</f>
        <v>2</v>
      </c>
    </row>
    <row r="473" spans="1:21" ht="60" x14ac:dyDescent="0.2">
      <c r="A473">
        <v>471</v>
      </c>
      <c r="B473" s="3" t="s">
        <v>472</v>
      </c>
      <c r="C473" s="3" t="s">
        <v>4581</v>
      </c>
      <c r="D473" s="1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>
        <f>E473/L473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9">
        <f>(J473/86400)+25569+(-6/24)</f>
        <v>41703.471979166665</v>
      </c>
      <c r="T473" s="9">
        <f>(I473/86400)+25569+(-6/24)</f>
        <v>41748.430312500001</v>
      </c>
      <c r="U473">
        <f>VLOOKUP(F473,Statenum_data!$A$1:$B$4,2,FALSE)</f>
        <v>2</v>
      </c>
    </row>
    <row r="474" spans="1:21" ht="45" x14ac:dyDescent="0.2">
      <c r="A474">
        <v>472</v>
      </c>
      <c r="B474" s="3" t="s">
        <v>473</v>
      </c>
      <c r="C474" s="3" t="s">
        <v>4582</v>
      </c>
      <c r="D474" s="13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>
        <f>E474/L474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9">
        <f>(J474/86400)+25569+(-6/24)</f>
        <v>41844.672662037039</v>
      </c>
      <c r="T474" s="9">
        <f>(I474/86400)+25569+(-6/24)</f>
        <v>41874.672662037039</v>
      </c>
      <c r="U474">
        <f>VLOOKUP(F474,Statenum_data!$A$1:$B$4,2,FALSE)</f>
        <v>2</v>
      </c>
    </row>
    <row r="475" spans="1:21" ht="45" x14ac:dyDescent="0.2">
      <c r="A475">
        <v>473</v>
      </c>
      <c r="B475" s="3" t="s">
        <v>474</v>
      </c>
      <c r="C475" s="3" t="s">
        <v>4583</v>
      </c>
      <c r="D475" s="13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>
        <f>E475/L475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9">
        <f>(J475/86400)+25569+(-6/24)</f>
        <v>41869.448136574072</v>
      </c>
      <c r="T475" s="9">
        <f>(I475/86400)+25569+(-6/24)</f>
        <v>41899.448136574072</v>
      </c>
      <c r="U475">
        <f>VLOOKUP(F475,Statenum_data!$A$1:$B$4,2,FALSE)</f>
        <v>2</v>
      </c>
    </row>
    <row r="476" spans="1:21" ht="45" x14ac:dyDescent="0.2">
      <c r="A476">
        <v>474</v>
      </c>
      <c r="B476" s="3" t="s">
        <v>475</v>
      </c>
      <c r="C476" s="3" t="s">
        <v>4584</v>
      </c>
      <c r="D476" s="13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>
        <f>E476/L476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9">
        <f>(J476/86400)+25569+(-6/24)</f>
        <v>42753.079039351855</v>
      </c>
      <c r="T476" s="9">
        <f>(I476/86400)+25569+(-6/24)</f>
        <v>42783.079039351855</v>
      </c>
      <c r="U476">
        <f>VLOOKUP(F476,Statenum_data!$A$1:$B$4,2,FALSE)</f>
        <v>2</v>
      </c>
    </row>
    <row r="477" spans="1:21" ht="45" x14ac:dyDescent="0.2">
      <c r="A477">
        <v>475</v>
      </c>
      <c r="B477" s="3" t="s">
        <v>476</v>
      </c>
      <c r="C477" s="3" t="s">
        <v>4585</v>
      </c>
      <c r="D477" s="13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t="e">
        <f>E477/L477</f>
        <v>#DIV/0!</v>
      </c>
      <c r="Q477" t="str">
        <f>LEFT(N477,FIND("/",N477)-1)</f>
        <v>film &amp; video</v>
      </c>
      <c r="R477" t="str">
        <f>RIGHT(N477,LEN(N477)-FIND("/",N477))</f>
        <v>animation</v>
      </c>
      <c r="S477" s="9">
        <f>(J477/86400)+25569+(-6/24)</f>
        <v>42099.836145833338</v>
      </c>
      <c r="T477" s="9">
        <f>(I477/86400)+25569+(-6/24)</f>
        <v>42129.836145833338</v>
      </c>
      <c r="U477">
        <f>VLOOKUP(F477,Statenum_data!$A$1:$B$4,2,FALSE)</f>
        <v>2</v>
      </c>
    </row>
    <row r="478" spans="1:21" ht="30" x14ac:dyDescent="0.2">
      <c r="A478">
        <v>476</v>
      </c>
      <c r="B478" s="3" t="s">
        <v>477</v>
      </c>
      <c r="C478" s="3" t="s">
        <v>4586</v>
      </c>
      <c r="D478" s="13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>
        <f>E478/L478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9">
        <f>(J478/86400)+25569+(-6/24)</f>
        <v>41757.725011574075</v>
      </c>
      <c r="T478" s="9">
        <f>(I478/86400)+25569+(-6/24)</f>
        <v>41792.915972222225</v>
      </c>
      <c r="U478">
        <f>VLOOKUP(F478,Statenum_data!$A$1:$B$4,2,FALSE)</f>
        <v>2</v>
      </c>
    </row>
    <row r="479" spans="1:21" ht="45" x14ac:dyDescent="0.2">
      <c r="A479">
        <v>477</v>
      </c>
      <c r="B479" s="3" t="s">
        <v>478</v>
      </c>
      <c r="C479" s="3" t="s">
        <v>4587</v>
      </c>
      <c r="D479" s="13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t="e">
        <f>E479/L479</f>
        <v>#DIV/0!</v>
      </c>
      <c r="Q479" t="str">
        <f>LEFT(N479,FIND("/",N479)-1)</f>
        <v>film &amp; video</v>
      </c>
      <c r="R479" t="str">
        <f>RIGHT(N479,LEN(N479)-FIND("/",N479))</f>
        <v>animation</v>
      </c>
      <c r="S479" s="9">
        <f>(J479/86400)+25569+(-6/24)</f>
        <v>40987.58488425926</v>
      </c>
      <c r="T479" s="9">
        <f>(I479/86400)+25569+(-6/24)</f>
        <v>41047.58488425926</v>
      </c>
      <c r="U479">
        <f>VLOOKUP(F479,Statenum_data!$A$1:$B$4,2,FALSE)</f>
        <v>2</v>
      </c>
    </row>
    <row r="480" spans="1:21" ht="45" x14ac:dyDescent="0.2">
      <c r="A480">
        <v>478</v>
      </c>
      <c r="B480" s="3" t="s">
        <v>479</v>
      </c>
      <c r="C480" s="3" t="s">
        <v>4588</v>
      </c>
      <c r="D480" s="13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t="e">
        <f>E480/L480</f>
        <v>#DIV/0!</v>
      </c>
      <c r="Q480" t="str">
        <f>LEFT(N480,FIND("/",N480)-1)</f>
        <v>film &amp; video</v>
      </c>
      <c r="R480" t="str">
        <f>RIGHT(N480,LEN(N480)-FIND("/",N480))</f>
        <v>animation</v>
      </c>
      <c r="S480" s="9">
        <f>(J480/86400)+25569+(-6/24)</f>
        <v>42065.660983796297</v>
      </c>
      <c r="T480" s="9">
        <f>(I480/86400)+25569+(-6/24)</f>
        <v>42095.619317129633</v>
      </c>
      <c r="U480">
        <f>VLOOKUP(F480,Statenum_data!$A$1:$B$4,2,FALSE)</f>
        <v>2</v>
      </c>
    </row>
    <row r="481" spans="1:21" ht="45" x14ac:dyDescent="0.2">
      <c r="A481">
        <v>479</v>
      </c>
      <c r="B481" s="3" t="s">
        <v>480</v>
      </c>
      <c r="C481" s="3" t="s">
        <v>4589</v>
      </c>
      <c r="D481" s="13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>
        <f>E481/L481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9">
        <f>(J481/86400)+25569+(-6/24)</f>
        <v>41904.157812500001</v>
      </c>
      <c r="T481" s="9">
        <f>(I481/86400)+25569+(-6/24)</f>
        <v>41964.199479166666</v>
      </c>
      <c r="U481">
        <f>VLOOKUP(F481,Statenum_data!$A$1:$B$4,2,FALSE)</f>
        <v>2</v>
      </c>
    </row>
    <row r="482" spans="1:21" ht="45" x14ac:dyDescent="0.2">
      <c r="A482">
        <v>480</v>
      </c>
      <c r="B482" s="3" t="s">
        <v>481</v>
      </c>
      <c r="C482" s="3" t="s">
        <v>4590</v>
      </c>
      <c r="D482" s="13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>
        <f>E482/L482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9">
        <f>(J482/86400)+25569+(-6/24)</f>
        <v>41465.250173611115</v>
      </c>
      <c r="T482" s="9">
        <f>(I482/86400)+25569+(-6/24)</f>
        <v>41495.250173611115</v>
      </c>
      <c r="U482">
        <f>VLOOKUP(F482,Statenum_data!$A$1:$B$4,2,FALSE)</f>
        <v>2</v>
      </c>
    </row>
    <row r="483" spans="1:21" ht="45" x14ac:dyDescent="0.2">
      <c r="A483">
        <v>481</v>
      </c>
      <c r="B483" s="3" t="s">
        <v>482</v>
      </c>
      <c r="C483" s="3" t="s">
        <v>4591</v>
      </c>
      <c r="D483" s="1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>
        <f>E483/L483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9">
        <f>(J483/86400)+25569+(-6/24)</f>
        <v>41162.422326388885</v>
      </c>
      <c r="T483" s="9">
        <f>(I483/86400)+25569+(-6/24)</f>
        <v>41192.422326388885</v>
      </c>
      <c r="U483">
        <f>VLOOKUP(F483,Statenum_data!$A$1:$B$4,2,FALSE)</f>
        <v>2</v>
      </c>
    </row>
    <row r="484" spans="1:21" ht="45" x14ac:dyDescent="0.2">
      <c r="A484">
        <v>482</v>
      </c>
      <c r="B484" s="3" t="s">
        <v>483</v>
      </c>
      <c r="C484" s="3" t="s">
        <v>4592</v>
      </c>
      <c r="D484" s="13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>
        <f>E484/L484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9">
        <f>(J484/86400)+25569+(-6/24)</f>
        <v>42447.646874999999</v>
      </c>
      <c r="T484" s="9">
        <f>(I484/86400)+25569+(-6/24)</f>
        <v>42474.356944444444</v>
      </c>
      <c r="U484">
        <f>VLOOKUP(F484,Statenum_data!$A$1:$B$4,2,FALSE)</f>
        <v>2</v>
      </c>
    </row>
    <row r="485" spans="1:21" ht="45" x14ac:dyDescent="0.2">
      <c r="A485">
        <v>483</v>
      </c>
      <c r="B485" s="3" t="s">
        <v>484</v>
      </c>
      <c r="C485" s="3" t="s">
        <v>4593</v>
      </c>
      <c r="D485" s="13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>
        <f>E485/L485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9">
        <f>(J485/86400)+25569+(-6/24)</f>
        <v>41242.947592592594</v>
      </c>
      <c r="T485" s="9">
        <f>(I485/86400)+25569+(-6/24)</f>
        <v>41302.947592592594</v>
      </c>
      <c r="U485">
        <f>VLOOKUP(F485,Statenum_data!$A$1:$B$4,2,FALSE)</f>
        <v>2</v>
      </c>
    </row>
    <row r="486" spans="1:21" ht="60" x14ac:dyDescent="0.2">
      <c r="A486">
        <v>484</v>
      </c>
      <c r="B486" s="3" t="s">
        <v>485</v>
      </c>
      <c r="C486" s="3" t="s">
        <v>4594</v>
      </c>
      <c r="D486" s="13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>
        <f>E486/L486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9">
        <f>(J486/86400)+25569+(-6/24)</f>
        <v>42272.68949074074</v>
      </c>
      <c r="T486" s="9">
        <f>(I486/86400)+25569+(-6/24)</f>
        <v>42313.731157407412</v>
      </c>
      <c r="U486">
        <f>VLOOKUP(F486,Statenum_data!$A$1:$B$4,2,FALSE)</f>
        <v>2</v>
      </c>
    </row>
    <row r="487" spans="1:21" ht="30" x14ac:dyDescent="0.2">
      <c r="A487">
        <v>485</v>
      </c>
      <c r="B487" s="3" t="s">
        <v>486</v>
      </c>
      <c r="C487" s="3" t="s">
        <v>4595</v>
      </c>
      <c r="D487" s="13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>
        <f>E487/L487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9">
        <f>(J487/86400)+25569+(-6/24)</f>
        <v>41381.255775462967</v>
      </c>
      <c r="T487" s="9">
        <f>(I487/86400)+25569+(-6/24)</f>
        <v>41411.255775462967</v>
      </c>
      <c r="U487">
        <f>VLOOKUP(F487,Statenum_data!$A$1:$B$4,2,FALSE)</f>
        <v>2</v>
      </c>
    </row>
    <row r="488" spans="1:21" ht="45" x14ac:dyDescent="0.2">
      <c r="A488">
        <v>486</v>
      </c>
      <c r="B488" s="3" t="s">
        <v>487</v>
      </c>
      <c r="C488" s="3" t="s">
        <v>4596</v>
      </c>
      <c r="D488" s="13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>
        <f>E488/L488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9">
        <f>(J488/86400)+25569+(-6/24)</f>
        <v>41761.69258101852</v>
      </c>
      <c r="T488" s="9">
        <f>(I488/86400)+25569+(-6/24)</f>
        <v>41791.69258101852</v>
      </c>
      <c r="U488">
        <f>VLOOKUP(F488,Statenum_data!$A$1:$B$4,2,FALSE)</f>
        <v>2</v>
      </c>
    </row>
    <row r="489" spans="1:21" ht="45" x14ac:dyDescent="0.2">
      <c r="A489">
        <v>487</v>
      </c>
      <c r="B489" s="3" t="s">
        <v>488</v>
      </c>
      <c r="C489" s="3" t="s">
        <v>4597</v>
      </c>
      <c r="D489" s="13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t="e">
        <f>E489/L489</f>
        <v>#DIV/0!</v>
      </c>
      <c r="Q489" t="str">
        <f>LEFT(N489,FIND("/",N489)-1)</f>
        <v>film &amp; video</v>
      </c>
      <c r="R489" t="str">
        <f>RIGHT(N489,LEN(N489)-FIND("/",N489))</f>
        <v>animation</v>
      </c>
      <c r="S489" s="9">
        <f>(J489/86400)+25569+(-6/24)</f>
        <v>42669.344837962963</v>
      </c>
      <c r="T489" s="9">
        <f>(I489/86400)+25569+(-6/24)</f>
        <v>42729.386504629627</v>
      </c>
      <c r="U489">
        <f>VLOOKUP(F489,Statenum_data!$A$1:$B$4,2,FALSE)</f>
        <v>2</v>
      </c>
    </row>
    <row r="490" spans="1:21" ht="30" x14ac:dyDescent="0.2">
      <c r="A490">
        <v>488</v>
      </c>
      <c r="B490" s="3" t="s">
        <v>489</v>
      </c>
      <c r="C490" s="3" t="s">
        <v>4598</v>
      </c>
      <c r="D490" s="13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t="e">
        <f>E490/L490</f>
        <v>#DIV/0!</v>
      </c>
      <c r="Q490" t="str">
        <f>LEFT(N490,FIND("/",N490)-1)</f>
        <v>film &amp; video</v>
      </c>
      <c r="R490" t="str">
        <f>RIGHT(N490,LEN(N490)-FIND("/",N490))</f>
        <v>animation</v>
      </c>
      <c r="S490" s="9">
        <f>(J490/86400)+25569+(-6/24)</f>
        <v>42713.804398148146</v>
      </c>
      <c r="T490" s="9">
        <f>(I490/86400)+25569+(-6/24)</f>
        <v>42743.804398148146</v>
      </c>
      <c r="U490">
        <f>VLOOKUP(F490,Statenum_data!$A$1:$B$4,2,FALSE)</f>
        <v>2</v>
      </c>
    </row>
    <row r="491" spans="1:21" ht="45" x14ac:dyDescent="0.2">
      <c r="A491">
        <v>489</v>
      </c>
      <c r="B491" s="3" t="s">
        <v>490</v>
      </c>
      <c r="C491" s="3" t="s">
        <v>4599</v>
      </c>
      <c r="D491" s="13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>
        <f>E491/L491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9">
        <f>(J491/86400)+25569+(-6/24)</f>
        <v>40882.231666666667</v>
      </c>
      <c r="T491" s="9">
        <f>(I491/86400)+25569+(-6/24)</f>
        <v>40913.231249999997</v>
      </c>
      <c r="U491">
        <f>VLOOKUP(F491,Statenum_data!$A$1:$B$4,2,FALSE)</f>
        <v>2</v>
      </c>
    </row>
    <row r="492" spans="1:21" x14ac:dyDescent="0.2">
      <c r="A492">
        <v>490</v>
      </c>
      <c r="B492" s="3" t="s">
        <v>491</v>
      </c>
      <c r="C492" s="3" t="s">
        <v>4600</v>
      </c>
      <c r="D492" s="13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t="e">
        <f>E492/L492</f>
        <v>#DIV/0!</v>
      </c>
      <c r="Q492" t="str">
        <f>LEFT(N492,FIND("/",N492)-1)</f>
        <v>film &amp; video</v>
      </c>
      <c r="R492" t="str">
        <f>RIGHT(N492,LEN(N492)-FIND("/",N492))</f>
        <v>animation</v>
      </c>
      <c r="S492" s="9">
        <f>(J492/86400)+25569+(-6/24)</f>
        <v>41113.718576388885</v>
      </c>
      <c r="T492" s="9">
        <f>(I492/86400)+25569+(-6/24)</f>
        <v>41143.718576388885</v>
      </c>
      <c r="U492">
        <f>VLOOKUP(F492,Statenum_data!$A$1:$B$4,2,FALSE)</f>
        <v>2</v>
      </c>
    </row>
    <row r="493" spans="1:21" ht="45" x14ac:dyDescent="0.2">
      <c r="A493">
        <v>491</v>
      </c>
      <c r="B493" s="3" t="s">
        <v>492</v>
      </c>
      <c r="C493" s="3" t="s">
        <v>4601</v>
      </c>
      <c r="D493" s="1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t="e">
        <f>E493/L493</f>
        <v>#DIV/0!</v>
      </c>
      <c r="Q493" t="str">
        <f>LEFT(N493,FIND("/",N493)-1)</f>
        <v>film &amp; video</v>
      </c>
      <c r="R493" t="str">
        <f>RIGHT(N493,LEN(N493)-FIND("/",N493))</f>
        <v>animation</v>
      </c>
      <c r="S493" s="9">
        <f>(J493/86400)+25569+(-6/24)</f>
        <v>42366.732627314814</v>
      </c>
      <c r="T493" s="9">
        <f>(I493/86400)+25569+(-6/24)</f>
        <v>42396.732627314814</v>
      </c>
      <c r="U493">
        <f>VLOOKUP(F493,Statenum_data!$A$1:$B$4,2,FALSE)</f>
        <v>2</v>
      </c>
    </row>
    <row r="494" spans="1:21" ht="45" x14ac:dyDescent="0.2">
      <c r="A494">
        <v>492</v>
      </c>
      <c r="B494" s="3" t="s">
        <v>493</v>
      </c>
      <c r="C494" s="3" t="s">
        <v>4602</v>
      </c>
      <c r="D494" s="13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t="e">
        <f>E494/L494</f>
        <v>#DIV/0!</v>
      </c>
      <c r="Q494" t="str">
        <f>LEFT(N494,FIND("/",N494)-1)</f>
        <v>film &amp; video</v>
      </c>
      <c r="R494" t="str">
        <f>RIGHT(N494,LEN(N494)-FIND("/",N494))</f>
        <v>animation</v>
      </c>
      <c r="S494" s="9">
        <f>(J494/86400)+25569+(-6/24)</f>
        <v>42595.78506944445</v>
      </c>
      <c r="T494" s="9">
        <f>(I494/86400)+25569+(-6/24)</f>
        <v>42655.78506944445</v>
      </c>
      <c r="U494">
        <f>VLOOKUP(F494,Statenum_data!$A$1:$B$4,2,FALSE)</f>
        <v>2</v>
      </c>
    </row>
    <row r="495" spans="1:21" ht="45" x14ac:dyDescent="0.2">
      <c r="A495">
        <v>493</v>
      </c>
      <c r="B495" s="3" t="s">
        <v>494</v>
      </c>
      <c r="C495" s="3" t="s">
        <v>4603</v>
      </c>
      <c r="D495" s="13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t="e">
        <f>E495/L495</f>
        <v>#DIV/0!</v>
      </c>
      <c r="Q495" t="str">
        <f>LEFT(N495,FIND("/",N495)-1)</f>
        <v>film &amp; video</v>
      </c>
      <c r="R495" t="str">
        <f>RIGHT(N495,LEN(N495)-FIND("/",N495))</f>
        <v>animation</v>
      </c>
      <c r="S495" s="9">
        <f>(J495/86400)+25569+(-6/24)</f>
        <v>42114.476134259261</v>
      </c>
      <c r="T495" s="9">
        <f>(I495/86400)+25569+(-6/24)</f>
        <v>42144.476134259261</v>
      </c>
      <c r="U495">
        <f>VLOOKUP(F495,Statenum_data!$A$1:$B$4,2,FALSE)</f>
        <v>2</v>
      </c>
    </row>
    <row r="496" spans="1:21" ht="45" x14ac:dyDescent="0.2">
      <c r="A496">
        <v>494</v>
      </c>
      <c r="B496" s="3" t="s">
        <v>495</v>
      </c>
      <c r="C496" s="3" t="s">
        <v>4604</v>
      </c>
      <c r="D496" s="13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>
        <f>E496/L496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9">
        <f>(J496/86400)+25569+(-6/24)</f>
        <v>41799.580613425926</v>
      </c>
      <c r="T496" s="9">
        <f>(I496/86400)+25569+(-6/24)</f>
        <v>41822.875</v>
      </c>
      <c r="U496">
        <f>VLOOKUP(F496,Statenum_data!$A$1:$B$4,2,FALSE)</f>
        <v>2</v>
      </c>
    </row>
    <row r="497" spans="1:21" ht="45" x14ac:dyDescent="0.2">
      <c r="A497">
        <v>495</v>
      </c>
      <c r="B497" s="3" t="s">
        <v>496</v>
      </c>
      <c r="C497" s="3" t="s">
        <v>4605</v>
      </c>
      <c r="D497" s="13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t="e">
        <f>E497/L497</f>
        <v>#DIV/0!</v>
      </c>
      <c r="Q497" t="str">
        <f>LEFT(N497,FIND("/",N497)-1)</f>
        <v>film &amp; video</v>
      </c>
      <c r="R497" t="str">
        <f>RIGHT(N497,LEN(N497)-FIND("/",N497))</f>
        <v>animation</v>
      </c>
      <c r="S497" s="9">
        <f>(J497/86400)+25569+(-6/24)</f>
        <v>42171.577604166669</v>
      </c>
      <c r="T497" s="9">
        <f>(I497/86400)+25569+(-6/24)</f>
        <v>42201.577604166669</v>
      </c>
      <c r="U497">
        <f>VLOOKUP(F497,Statenum_data!$A$1:$B$4,2,FALSE)</f>
        <v>2</v>
      </c>
    </row>
    <row r="498" spans="1:21" ht="30" x14ac:dyDescent="0.2">
      <c r="A498">
        <v>496</v>
      </c>
      <c r="B498" s="3" t="s">
        <v>497</v>
      </c>
      <c r="C498" s="3" t="s">
        <v>4606</v>
      </c>
      <c r="D498" s="13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>
        <f>E498/L498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9">
        <f>(J498/86400)+25569+(-6/24)</f>
        <v>41620.68141203704</v>
      </c>
      <c r="T498" s="9">
        <f>(I498/86400)+25569+(-6/24)</f>
        <v>41680.68141203704</v>
      </c>
      <c r="U498">
        <f>VLOOKUP(F498,Statenum_data!$A$1:$B$4,2,FALSE)</f>
        <v>2</v>
      </c>
    </row>
    <row r="499" spans="1:21" x14ac:dyDescent="0.2">
      <c r="A499">
        <v>497</v>
      </c>
      <c r="B499" s="3" t="s">
        <v>498</v>
      </c>
      <c r="C499" s="3" t="s">
        <v>4607</v>
      </c>
      <c r="D499" s="13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>
        <f>E499/L499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9">
        <f>(J499/86400)+25569+(-6/24)</f>
        <v>41944.787789351853</v>
      </c>
      <c r="T499" s="9">
        <f>(I499/86400)+25569+(-6/24)</f>
        <v>41997.958333333328</v>
      </c>
      <c r="U499">
        <f>VLOOKUP(F499,Statenum_data!$A$1:$B$4,2,FALSE)</f>
        <v>2</v>
      </c>
    </row>
    <row r="500" spans="1:21" ht="45" x14ac:dyDescent="0.2">
      <c r="A500">
        <v>498</v>
      </c>
      <c r="B500" s="3" t="s">
        <v>499</v>
      </c>
      <c r="C500" s="3" t="s">
        <v>4608</v>
      </c>
      <c r="D500" s="13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>
        <f>E500/L500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9">
        <f>(J500/86400)+25569+(-6/24)</f>
        <v>40858.512141203704</v>
      </c>
      <c r="T500" s="9">
        <f>(I500/86400)+25569+(-6/24)</f>
        <v>40900.512141203704</v>
      </c>
      <c r="U500">
        <f>VLOOKUP(F500,Statenum_data!$A$1:$B$4,2,FALSE)</f>
        <v>2</v>
      </c>
    </row>
    <row r="501" spans="1:21" ht="60" x14ac:dyDescent="0.2">
      <c r="A501">
        <v>499</v>
      </c>
      <c r="B501" s="3" t="s">
        <v>500</v>
      </c>
      <c r="C501" s="3" t="s">
        <v>4609</v>
      </c>
      <c r="D501" s="13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>
        <f>E501/L501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9">
        <f>(J501/86400)+25569+(-6/24)</f>
        <v>40043.645462962959</v>
      </c>
      <c r="T501" s="9">
        <f>(I501/86400)+25569+(-6/24)</f>
        <v>40098.624305555553</v>
      </c>
      <c r="U501">
        <f>VLOOKUP(F501,Statenum_data!$A$1:$B$4,2,FALSE)</f>
        <v>2</v>
      </c>
    </row>
    <row r="502" spans="1:21" ht="60" x14ac:dyDescent="0.2">
      <c r="A502">
        <v>500</v>
      </c>
      <c r="B502" s="3" t="s">
        <v>501</v>
      </c>
      <c r="C502" s="3" t="s">
        <v>4610</v>
      </c>
      <c r="D502" s="13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>
        <f>E502/L502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9">
        <f>(J502/86400)+25569+(-6/24)</f>
        <v>40247.636006944442</v>
      </c>
      <c r="T502" s="9">
        <f>(I502/86400)+25569+(-6/24)</f>
        <v>40306.677777777775</v>
      </c>
      <c r="U502">
        <f>VLOOKUP(F502,Statenum_data!$A$1:$B$4,2,FALSE)</f>
        <v>2</v>
      </c>
    </row>
    <row r="503" spans="1:21" ht="45" x14ac:dyDescent="0.2">
      <c r="A503">
        <v>501</v>
      </c>
      <c r="B503" s="3" t="s">
        <v>502</v>
      </c>
      <c r="C503" s="3" t="s">
        <v>4611</v>
      </c>
      <c r="D503" s="1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t="e">
        <f>E503/L503</f>
        <v>#DIV/0!</v>
      </c>
      <c r="Q503" t="str">
        <f>LEFT(N503,FIND("/",N503)-1)</f>
        <v>film &amp; video</v>
      </c>
      <c r="R503" t="str">
        <f>RIGHT(N503,LEN(N503)-FIND("/",N503))</f>
        <v>animation</v>
      </c>
      <c r="S503" s="9">
        <f>(J503/86400)+25569+(-6/24)</f>
        <v>40702.984386574077</v>
      </c>
      <c r="T503" s="9">
        <f>(I503/86400)+25569+(-6/24)</f>
        <v>40732.984386574077</v>
      </c>
      <c r="U503">
        <f>VLOOKUP(F503,Statenum_data!$A$1:$B$4,2,FALSE)</f>
        <v>2</v>
      </c>
    </row>
    <row r="504" spans="1:21" ht="45" x14ac:dyDescent="0.2">
      <c r="A504">
        <v>502</v>
      </c>
      <c r="B504" s="3" t="s">
        <v>503</v>
      </c>
      <c r="C504" s="3" t="s">
        <v>4612</v>
      </c>
      <c r="D504" s="13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>
        <f>E504/L504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9">
        <f>(J504/86400)+25569+(-6/24)</f>
        <v>40956.303530092591</v>
      </c>
      <c r="T504" s="9">
        <f>(I504/86400)+25569+(-6/24)</f>
        <v>40986.261863425927</v>
      </c>
      <c r="U504">
        <f>VLOOKUP(F504,Statenum_data!$A$1:$B$4,2,FALSE)</f>
        <v>2</v>
      </c>
    </row>
    <row r="505" spans="1:21" ht="45" x14ac:dyDescent="0.2">
      <c r="A505">
        <v>503</v>
      </c>
      <c r="B505" s="3" t="s">
        <v>504</v>
      </c>
      <c r="C505" s="3" t="s">
        <v>4613</v>
      </c>
      <c r="D505" s="13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>
        <f>E505/L505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9">
        <f>(J505/86400)+25569+(-6/24)</f>
        <v>41991.276655092588</v>
      </c>
      <c r="T505" s="9">
        <f>(I505/86400)+25569+(-6/24)</f>
        <v>42021.276655092588</v>
      </c>
      <c r="U505">
        <f>VLOOKUP(F505,Statenum_data!$A$1:$B$4,2,FALSE)</f>
        <v>2</v>
      </c>
    </row>
    <row r="506" spans="1:21" ht="45" x14ac:dyDescent="0.2">
      <c r="A506">
        <v>504</v>
      </c>
      <c r="B506" s="3" t="s">
        <v>505</v>
      </c>
      <c r="C506" s="3" t="s">
        <v>4614</v>
      </c>
      <c r="D506" s="13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>
        <f>E506/L506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9">
        <f>(J506/86400)+25569+(-6/24)</f>
        <v>40949.73364583333</v>
      </c>
      <c r="T506" s="9">
        <f>(I506/86400)+25569+(-6/24)</f>
        <v>41009.691979166666</v>
      </c>
      <c r="U506">
        <f>VLOOKUP(F506,Statenum_data!$A$1:$B$4,2,FALSE)</f>
        <v>2</v>
      </c>
    </row>
    <row r="507" spans="1:21" ht="45" x14ac:dyDescent="0.2">
      <c r="A507">
        <v>505</v>
      </c>
      <c r="B507" s="3" t="s">
        <v>506</v>
      </c>
      <c r="C507" s="3" t="s">
        <v>4615</v>
      </c>
      <c r="D507" s="13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>
        <f>E507/L507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9">
        <f>(J507/86400)+25569+(-6/24)</f>
        <v>42317.848217592589</v>
      </c>
      <c r="T507" s="9">
        <f>(I507/86400)+25569+(-6/24)</f>
        <v>42362.848217592589</v>
      </c>
      <c r="U507">
        <f>VLOOKUP(F507,Statenum_data!$A$1:$B$4,2,FALSE)</f>
        <v>2</v>
      </c>
    </row>
    <row r="508" spans="1:21" ht="45" x14ac:dyDescent="0.2">
      <c r="A508">
        <v>506</v>
      </c>
      <c r="B508" s="3" t="s">
        <v>507</v>
      </c>
      <c r="C508" s="3" t="s">
        <v>4616</v>
      </c>
      <c r="D508" s="13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>
        <f>E508/L508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9">
        <f>(J508/86400)+25569+(-6/24)</f>
        <v>41466.302314814813</v>
      </c>
      <c r="T508" s="9">
        <f>(I508/86400)+25569+(-6/24)</f>
        <v>41496.302314814813</v>
      </c>
      <c r="U508">
        <f>VLOOKUP(F508,Statenum_data!$A$1:$B$4,2,FALSE)</f>
        <v>2</v>
      </c>
    </row>
    <row r="509" spans="1:21" ht="45" x14ac:dyDescent="0.2">
      <c r="A509">
        <v>507</v>
      </c>
      <c r="B509" s="3" t="s">
        <v>508</v>
      </c>
      <c r="C509" s="3" t="s">
        <v>4617</v>
      </c>
      <c r="D509" s="13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>
        <f>E509/L509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9">
        <f>(J509/86400)+25569+(-6/24)</f>
        <v>41156.708993055552</v>
      </c>
      <c r="T509" s="9">
        <f>(I509/86400)+25569+(-6/24)</f>
        <v>41201.708993055552</v>
      </c>
      <c r="U509">
        <f>VLOOKUP(F509,Statenum_data!$A$1:$B$4,2,FALSE)</f>
        <v>2</v>
      </c>
    </row>
    <row r="510" spans="1:21" ht="45" x14ac:dyDescent="0.2">
      <c r="A510">
        <v>508</v>
      </c>
      <c r="B510" s="3" t="s">
        <v>509</v>
      </c>
      <c r="C510" s="3" t="s">
        <v>4618</v>
      </c>
      <c r="D510" s="13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>
        <f>E510/L510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9">
        <f>(J510/86400)+25569+(-6/24)</f>
        <v>40994.774317129632</v>
      </c>
      <c r="T510" s="9">
        <f>(I510/86400)+25569+(-6/24)</f>
        <v>41054.343055555553</v>
      </c>
      <c r="U510">
        <f>VLOOKUP(F510,Statenum_data!$A$1:$B$4,2,FALSE)</f>
        <v>2</v>
      </c>
    </row>
    <row r="511" spans="1:21" ht="45" x14ac:dyDescent="0.2">
      <c r="A511">
        <v>509</v>
      </c>
      <c r="B511" s="3" t="s">
        <v>510</v>
      </c>
      <c r="C511" s="3" t="s">
        <v>4619</v>
      </c>
      <c r="D511" s="13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>
        <f>E511/L511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9">
        <f>(J511/86400)+25569+(-6/24)</f>
        <v>42153.381597222222</v>
      </c>
      <c r="T511" s="9">
        <f>(I511/86400)+25569+(-6/24)</f>
        <v>42183.381597222222</v>
      </c>
      <c r="U511">
        <f>VLOOKUP(F511,Statenum_data!$A$1:$B$4,2,FALSE)</f>
        <v>2</v>
      </c>
    </row>
    <row r="512" spans="1:21" ht="45" x14ac:dyDescent="0.2">
      <c r="A512">
        <v>510</v>
      </c>
      <c r="B512" s="3" t="s">
        <v>511</v>
      </c>
      <c r="C512" s="3" t="s">
        <v>4620</v>
      </c>
      <c r="D512" s="13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t="e">
        <f>E512/L512</f>
        <v>#DIV/0!</v>
      </c>
      <c r="Q512" t="str">
        <f>LEFT(N512,FIND("/",N512)-1)</f>
        <v>film &amp; video</v>
      </c>
      <c r="R512" t="str">
        <f>RIGHT(N512,LEN(N512)-FIND("/",N512))</f>
        <v>animation</v>
      </c>
      <c r="S512" s="9">
        <f>(J512/86400)+25569+(-6/24)</f>
        <v>42399.926377314812</v>
      </c>
      <c r="T512" s="9">
        <f>(I512/86400)+25569+(-6/24)</f>
        <v>42429.926377314812</v>
      </c>
      <c r="U512">
        <f>VLOOKUP(F512,Statenum_data!$A$1:$B$4,2,FALSE)</f>
        <v>2</v>
      </c>
    </row>
    <row r="513" spans="1:21" ht="45" x14ac:dyDescent="0.2">
      <c r="A513">
        <v>511</v>
      </c>
      <c r="B513" s="3" t="s">
        <v>512</v>
      </c>
      <c r="C513" s="3" t="s">
        <v>4621</v>
      </c>
      <c r="D513" s="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>
        <f>E513/L513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9">
        <f>(J513/86400)+25569+(-6/24)</f>
        <v>41340.053032407406</v>
      </c>
      <c r="T513" s="9">
        <f>(I513/86400)+25569+(-6/24)</f>
        <v>41370.011365740742</v>
      </c>
      <c r="U513">
        <f>VLOOKUP(F513,Statenum_data!$A$1:$B$4,2,FALSE)</f>
        <v>2</v>
      </c>
    </row>
    <row r="514" spans="1:21" ht="45" x14ac:dyDescent="0.2">
      <c r="A514">
        <v>512</v>
      </c>
      <c r="B514" s="3" t="s">
        <v>513</v>
      </c>
      <c r="C514" s="3" t="s">
        <v>4622</v>
      </c>
      <c r="D514" s="13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>
        <f>E514/L514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9">
        <f>(J514/86400)+25569+(-6/24)</f>
        <v>42649.492210648154</v>
      </c>
      <c r="T514" s="9">
        <f>(I514/86400)+25569+(-6/24)</f>
        <v>42694.533877314811</v>
      </c>
      <c r="U514">
        <f>VLOOKUP(F514,Statenum_data!$A$1:$B$4,2,FALSE)</f>
        <v>2</v>
      </c>
    </row>
    <row r="515" spans="1:21" ht="30" x14ac:dyDescent="0.2">
      <c r="A515">
        <v>513</v>
      </c>
      <c r="B515" s="3" t="s">
        <v>514</v>
      </c>
      <c r="C515" s="3" t="s">
        <v>4623</v>
      </c>
      <c r="D515" s="13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>
        <f>E515/L515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9">
        <f>(J515/86400)+25569+(-6/24)</f>
        <v>42552.403993055559</v>
      </c>
      <c r="T515" s="9">
        <f>(I515/86400)+25569+(-6/24)</f>
        <v>42597.041666666672</v>
      </c>
      <c r="U515">
        <f>VLOOKUP(F515,Statenum_data!$A$1:$B$4,2,FALSE)</f>
        <v>2</v>
      </c>
    </row>
    <row r="516" spans="1:21" ht="45" x14ac:dyDescent="0.2">
      <c r="A516">
        <v>514</v>
      </c>
      <c r="B516" s="3" t="s">
        <v>515</v>
      </c>
      <c r="C516" s="3" t="s">
        <v>4624</v>
      </c>
      <c r="D516" s="13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>
        <f>E516/L516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9">
        <f>(J516/86400)+25569+(-6/24)</f>
        <v>41830.363969907405</v>
      </c>
      <c r="T516" s="9">
        <f>(I516/86400)+25569+(-6/24)</f>
        <v>41860.363969907405</v>
      </c>
      <c r="U516">
        <f>VLOOKUP(F516,Statenum_data!$A$1:$B$4,2,FALSE)</f>
        <v>2</v>
      </c>
    </row>
    <row r="517" spans="1:21" ht="45" x14ac:dyDescent="0.2">
      <c r="A517">
        <v>515</v>
      </c>
      <c r="B517" s="3" t="s">
        <v>516</v>
      </c>
      <c r="C517" s="3" t="s">
        <v>4625</v>
      </c>
      <c r="D517" s="13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>
        <f>E517/L517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9">
        <f>(J517/86400)+25569+(-6/24)</f>
        <v>42327.240752314814</v>
      </c>
      <c r="T517" s="9">
        <f>(I517/86400)+25569+(-6/24)</f>
        <v>42367.240752314814</v>
      </c>
      <c r="U517">
        <f>VLOOKUP(F517,Statenum_data!$A$1:$B$4,2,FALSE)</f>
        <v>2</v>
      </c>
    </row>
    <row r="518" spans="1:21" ht="30" x14ac:dyDescent="0.2">
      <c r="A518">
        <v>516</v>
      </c>
      <c r="B518" s="3" t="s">
        <v>517</v>
      </c>
      <c r="C518" s="3" t="s">
        <v>4626</v>
      </c>
      <c r="D518" s="13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t="e">
        <f>E518/L518</f>
        <v>#DIV/0!</v>
      </c>
      <c r="Q518" t="str">
        <f>LEFT(N518,FIND("/",N518)-1)</f>
        <v>film &amp; video</v>
      </c>
      <c r="R518" t="str">
        <f>RIGHT(N518,LEN(N518)-FIND("/",N518))</f>
        <v>animation</v>
      </c>
      <c r="S518" s="9">
        <f>(J518/86400)+25569+(-6/24)</f>
        <v>42091.528703703705</v>
      </c>
      <c r="T518" s="9">
        <f>(I518/86400)+25569+(-6/24)</f>
        <v>42151.528703703705</v>
      </c>
      <c r="U518">
        <f>VLOOKUP(F518,Statenum_data!$A$1:$B$4,2,FALSE)</f>
        <v>2</v>
      </c>
    </row>
    <row r="519" spans="1:21" ht="45" x14ac:dyDescent="0.2">
      <c r="A519">
        <v>517</v>
      </c>
      <c r="B519" s="3" t="s">
        <v>518</v>
      </c>
      <c r="C519" s="3" t="s">
        <v>4627</v>
      </c>
      <c r="D519" s="13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>
        <f>E519/L519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9">
        <f>(J519/86400)+25569+(-6/24)</f>
        <v>42738.365289351852</v>
      </c>
      <c r="T519" s="9">
        <f>(I519/86400)+25569+(-6/24)</f>
        <v>42768.365289351852</v>
      </c>
      <c r="U519">
        <f>VLOOKUP(F519,Statenum_data!$A$1:$B$4,2,FALSE)</f>
        <v>2</v>
      </c>
    </row>
    <row r="520" spans="1:21" ht="45" x14ac:dyDescent="0.2">
      <c r="A520">
        <v>518</v>
      </c>
      <c r="B520" s="3" t="s">
        <v>519</v>
      </c>
      <c r="C520" s="3" t="s">
        <v>4628</v>
      </c>
      <c r="D520" s="13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t="e">
        <f>E520/L520</f>
        <v>#DIV/0!</v>
      </c>
      <c r="Q520" t="str">
        <f>LEFT(N520,FIND("/",N520)-1)</f>
        <v>film &amp; video</v>
      </c>
      <c r="R520" t="str">
        <f>RIGHT(N520,LEN(N520)-FIND("/",N520))</f>
        <v>animation</v>
      </c>
      <c r="S520" s="9">
        <f>(J520/86400)+25569+(-6/24)</f>
        <v>42223.366018518514</v>
      </c>
      <c r="T520" s="9">
        <f>(I520/86400)+25569+(-6/24)</f>
        <v>42253.365277777775</v>
      </c>
      <c r="U520">
        <f>VLOOKUP(F520,Statenum_data!$A$1:$B$4,2,FALSE)</f>
        <v>2</v>
      </c>
    </row>
    <row r="521" spans="1:21" ht="45" x14ac:dyDescent="0.2">
      <c r="A521">
        <v>519</v>
      </c>
      <c r="B521" s="3" t="s">
        <v>520</v>
      </c>
      <c r="C521" s="3" t="s">
        <v>4629</v>
      </c>
      <c r="D521" s="13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>
        <f>E521/L521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9">
        <f>(J521/86400)+25569+(-6/24)</f>
        <v>41218.141446759255</v>
      </c>
      <c r="T521" s="9">
        <f>(I521/86400)+25569+(-6/24)</f>
        <v>41248.141446759255</v>
      </c>
      <c r="U521">
        <f>VLOOKUP(F521,Statenum_data!$A$1:$B$4,2,FALSE)</f>
        <v>2</v>
      </c>
    </row>
    <row r="522" spans="1:21" ht="45" x14ac:dyDescent="0.2">
      <c r="A522">
        <v>520</v>
      </c>
      <c r="B522" s="3" t="s">
        <v>521</v>
      </c>
      <c r="C522" s="3" t="s">
        <v>4630</v>
      </c>
      <c r="D522" s="13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>
        <f>E522/L522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9">
        <f>(J522/86400)+25569+(-6/24)</f>
        <v>42318.452094907407</v>
      </c>
      <c r="T522" s="9">
        <f>(I522/86400)+25569+(-6/24)</f>
        <v>42348.452094907407</v>
      </c>
      <c r="U522">
        <f>VLOOKUP(F522,Statenum_data!$A$1:$B$4,2,FALSE)</f>
        <v>1</v>
      </c>
    </row>
    <row r="523" spans="1:21" ht="45" x14ac:dyDescent="0.2">
      <c r="A523">
        <v>521</v>
      </c>
      <c r="B523" s="3" t="s">
        <v>522</v>
      </c>
      <c r="C523" s="3" t="s">
        <v>4631</v>
      </c>
      <c r="D523" s="1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>
        <f>E523/L523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9">
        <f>(J523/86400)+25569+(-6/24)</f>
        <v>42645.842812499999</v>
      </c>
      <c r="T523" s="9">
        <f>(I523/86400)+25569+(-6/24)</f>
        <v>42674.957638888889</v>
      </c>
      <c r="U523">
        <f>VLOOKUP(F523,Statenum_data!$A$1:$B$4,2,FALSE)</f>
        <v>1</v>
      </c>
    </row>
    <row r="524" spans="1:21" ht="45" x14ac:dyDescent="0.2">
      <c r="A524">
        <v>522</v>
      </c>
      <c r="B524" s="3" t="s">
        <v>523</v>
      </c>
      <c r="C524" s="3" t="s">
        <v>4632</v>
      </c>
      <c r="D524" s="13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>
        <f>E524/L524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9">
        <f>(J524/86400)+25569+(-6/24)</f>
        <v>42429.790798611109</v>
      </c>
      <c r="T524" s="9">
        <f>(I524/86400)+25569+(-6/24)</f>
        <v>42449.749131944445</v>
      </c>
      <c r="U524">
        <f>VLOOKUP(F524,Statenum_data!$A$1:$B$4,2,FALSE)</f>
        <v>1</v>
      </c>
    </row>
    <row r="525" spans="1:21" ht="45" x14ac:dyDescent="0.2">
      <c r="A525">
        <v>523</v>
      </c>
      <c r="B525" s="3" t="s">
        <v>524</v>
      </c>
      <c r="C525" s="3" t="s">
        <v>4633</v>
      </c>
      <c r="D525" s="13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>
        <f>E525/L525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9">
        <f>(J525/86400)+25569+(-6/24)</f>
        <v>42237.88282407407</v>
      </c>
      <c r="T525" s="9">
        <f>(I525/86400)+25569+(-6/24)</f>
        <v>42267.88282407407</v>
      </c>
      <c r="U525">
        <f>VLOOKUP(F525,Statenum_data!$A$1:$B$4,2,FALSE)</f>
        <v>1</v>
      </c>
    </row>
    <row r="526" spans="1:21" ht="45" x14ac:dyDescent="0.2">
      <c r="A526">
        <v>524</v>
      </c>
      <c r="B526" s="3" t="s">
        <v>525</v>
      </c>
      <c r="C526" s="3" t="s">
        <v>4634</v>
      </c>
      <c r="D526" s="13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>
        <f>E526/L526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9">
        <f>(J526/86400)+25569+(-6/24)</f>
        <v>42492.467233796298</v>
      </c>
      <c r="T526" s="9">
        <f>(I526/86400)+25569+(-6/24)</f>
        <v>42522.467233796298</v>
      </c>
      <c r="U526">
        <f>VLOOKUP(F526,Statenum_data!$A$1:$B$4,2,FALSE)</f>
        <v>1</v>
      </c>
    </row>
    <row r="527" spans="1:21" ht="45" x14ac:dyDescent="0.2">
      <c r="A527">
        <v>525</v>
      </c>
      <c r="B527" s="3" t="s">
        <v>526</v>
      </c>
      <c r="C527" s="3" t="s">
        <v>4635</v>
      </c>
      <c r="D527" s="13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>
        <f>E527/L527</f>
        <v>1000</v>
      </c>
      <c r="Q527" t="str">
        <f>LEFT(N527,FIND("/",N527)-1)</f>
        <v>theater</v>
      </c>
      <c r="R527" t="str">
        <f>RIGHT(N527,LEN(N527)-FIND("/",N527))</f>
        <v>plays</v>
      </c>
      <c r="S527" s="9">
        <f>(J527/86400)+25569+(-6/24)</f>
        <v>41850.150937500002</v>
      </c>
      <c r="T527" s="9">
        <f>(I527/86400)+25569+(-6/24)</f>
        <v>41895.150937500002</v>
      </c>
      <c r="U527">
        <f>VLOOKUP(F527,Statenum_data!$A$1:$B$4,2,FALSE)</f>
        <v>1</v>
      </c>
    </row>
    <row r="528" spans="1:21" ht="45" x14ac:dyDescent="0.2">
      <c r="A528">
        <v>526</v>
      </c>
      <c r="B528" s="3" t="s">
        <v>527</v>
      </c>
      <c r="C528" s="3" t="s">
        <v>4636</v>
      </c>
      <c r="D528" s="13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>
        <f>E528/L528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9">
        <f>(J528/86400)+25569+(-6/24)</f>
        <v>42192.341944444444</v>
      </c>
      <c r="T528" s="9">
        <f>(I528/86400)+25569+(-6/24)</f>
        <v>42223.458333333328</v>
      </c>
      <c r="U528">
        <f>VLOOKUP(F528,Statenum_data!$A$1:$B$4,2,FALSE)</f>
        <v>1</v>
      </c>
    </row>
    <row r="529" spans="1:21" ht="45" x14ac:dyDescent="0.2">
      <c r="A529">
        <v>527</v>
      </c>
      <c r="B529" s="3" t="s">
        <v>528</v>
      </c>
      <c r="C529" s="3" t="s">
        <v>4637</v>
      </c>
      <c r="D529" s="13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>
        <f>E529/L529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9">
        <f>(J529/86400)+25569+(-6/24)</f>
        <v>42752.955625000002</v>
      </c>
      <c r="T529" s="9">
        <f>(I529/86400)+25569+(-6/24)</f>
        <v>42783.420138888891</v>
      </c>
      <c r="U529">
        <f>VLOOKUP(F529,Statenum_data!$A$1:$B$4,2,FALSE)</f>
        <v>1</v>
      </c>
    </row>
    <row r="530" spans="1:21" x14ac:dyDescent="0.2">
      <c r="A530">
        <v>528</v>
      </c>
      <c r="B530" s="3" t="s">
        <v>529</v>
      </c>
      <c r="C530" s="3" t="s">
        <v>4638</v>
      </c>
      <c r="D530" s="13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>
        <f>E530/L530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9">
        <f>(J530/86400)+25569+(-6/24)</f>
        <v>42155.670219907406</v>
      </c>
      <c r="T530" s="9">
        <f>(I530/86400)+25569+(-6/24)</f>
        <v>42176.638888888891</v>
      </c>
      <c r="U530">
        <f>VLOOKUP(F530,Statenum_data!$A$1:$B$4,2,FALSE)</f>
        <v>1</v>
      </c>
    </row>
    <row r="531" spans="1:21" ht="45" x14ac:dyDescent="0.2">
      <c r="A531">
        <v>529</v>
      </c>
      <c r="B531" s="3" t="s">
        <v>530</v>
      </c>
      <c r="C531" s="3" t="s">
        <v>4639</v>
      </c>
      <c r="D531" s="13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>
        <f>E531/L531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9">
        <f>(J531/86400)+25569+(-6/24)</f>
        <v>42724.781180555554</v>
      </c>
      <c r="T531" s="9">
        <f>(I531/86400)+25569+(-6/24)</f>
        <v>42745.958333333328</v>
      </c>
      <c r="U531">
        <f>VLOOKUP(F531,Statenum_data!$A$1:$B$4,2,FALSE)</f>
        <v>1</v>
      </c>
    </row>
    <row r="532" spans="1:21" ht="45" x14ac:dyDescent="0.2">
      <c r="A532">
        <v>530</v>
      </c>
      <c r="B532" s="3" t="s">
        <v>531</v>
      </c>
      <c r="C532" s="3" t="s">
        <v>4640</v>
      </c>
      <c r="D532" s="13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>
        <f>E532/L532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9">
        <f>(J532/86400)+25569+(-6/24)</f>
        <v>42157.341064814813</v>
      </c>
      <c r="T532" s="9">
        <f>(I532/86400)+25569+(-6/24)</f>
        <v>42178.833333333328</v>
      </c>
      <c r="U532">
        <f>VLOOKUP(F532,Statenum_data!$A$1:$B$4,2,FALSE)</f>
        <v>1</v>
      </c>
    </row>
    <row r="533" spans="1:21" ht="45" x14ac:dyDescent="0.2">
      <c r="A533">
        <v>531</v>
      </c>
      <c r="B533" s="3" t="s">
        <v>532</v>
      </c>
      <c r="C533" s="3" t="s">
        <v>4641</v>
      </c>
      <c r="D533" s="1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>
        <f>E533/L533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9">
        <f>(J533/86400)+25569+(-6/24)</f>
        <v>42675.815150462964</v>
      </c>
      <c r="T533" s="9">
        <f>(I533/86400)+25569+(-6/24)</f>
        <v>42721.040972222225</v>
      </c>
      <c r="U533">
        <f>VLOOKUP(F533,Statenum_data!$A$1:$B$4,2,FALSE)</f>
        <v>1</v>
      </c>
    </row>
    <row r="534" spans="1:21" ht="45" x14ac:dyDescent="0.2">
      <c r="A534">
        <v>532</v>
      </c>
      <c r="B534" s="3" t="s">
        <v>533</v>
      </c>
      <c r="C534" s="3" t="s">
        <v>4642</v>
      </c>
      <c r="D534" s="13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>
        <f>E534/L534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9">
        <f>(J534/86400)+25569+(-6/24)</f>
        <v>42472.757037037038</v>
      </c>
      <c r="T534" s="9">
        <f>(I534/86400)+25569+(-6/24)</f>
        <v>42502.757037037038</v>
      </c>
      <c r="U534">
        <f>VLOOKUP(F534,Statenum_data!$A$1:$B$4,2,FALSE)</f>
        <v>1</v>
      </c>
    </row>
    <row r="535" spans="1:21" ht="45" x14ac:dyDescent="0.2">
      <c r="A535">
        <v>533</v>
      </c>
      <c r="B535" s="3" t="s">
        <v>534</v>
      </c>
      <c r="C535" s="3" t="s">
        <v>4643</v>
      </c>
      <c r="D535" s="13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>
        <f>E535/L535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9">
        <f>(J535/86400)+25569+(-6/24)</f>
        <v>42482.18478009259</v>
      </c>
      <c r="T535" s="9">
        <f>(I535/86400)+25569+(-6/24)</f>
        <v>42506.18478009259</v>
      </c>
      <c r="U535">
        <f>VLOOKUP(F535,Statenum_data!$A$1:$B$4,2,FALSE)</f>
        <v>1</v>
      </c>
    </row>
    <row r="536" spans="1:21" ht="45" x14ac:dyDescent="0.2">
      <c r="A536">
        <v>534</v>
      </c>
      <c r="B536" s="3" t="s">
        <v>535</v>
      </c>
      <c r="C536" s="3" t="s">
        <v>4644</v>
      </c>
      <c r="D536" s="13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>
        <f>E536/L536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9">
        <f>(J536/86400)+25569+(-6/24)</f>
        <v>42270.560995370368</v>
      </c>
      <c r="T536" s="9">
        <f>(I536/86400)+25569+(-6/24)</f>
        <v>42309.708333333328</v>
      </c>
      <c r="U536">
        <f>VLOOKUP(F536,Statenum_data!$A$1:$B$4,2,FALSE)</f>
        <v>1</v>
      </c>
    </row>
    <row r="537" spans="1:21" ht="30" x14ac:dyDescent="0.2">
      <c r="A537">
        <v>535</v>
      </c>
      <c r="B537" s="3" t="s">
        <v>536</v>
      </c>
      <c r="C537" s="3" t="s">
        <v>4645</v>
      </c>
      <c r="D537" s="13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>
        <f>E537/L537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9">
        <f>(J537/86400)+25569+(-6/24)</f>
        <v>42711.29519675926</v>
      </c>
      <c r="T537" s="9">
        <f>(I537/86400)+25569+(-6/24)</f>
        <v>42741.29519675926</v>
      </c>
      <c r="U537">
        <f>VLOOKUP(F537,Statenum_data!$A$1:$B$4,2,FALSE)</f>
        <v>1</v>
      </c>
    </row>
    <row r="538" spans="1:21" ht="45" x14ac:dyDescent="0.2">
      <c r="A538">
        <v>536</v>
      </c>
      <c r="B538" s="3" t="s">
        <v>537</v>
      </c>
      <c r="C538" s="3" t="s">
        <v>4646</v>
      </c>
      <c r="D538" s="13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>
        <f>E538/L538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9">
        <f>(J538/86400)+25569+(-6/24)</f>
        <v>42179.094988425924</v>
      </c>
      <c r="T538" s="9">
        <f>(I538/86400)+25569+(-6/24)</f>
        <v>42219.5</v>
      </c>
      <c r="U538">
        <f>VLOOKUP(F538,Statenum_data!$A$1:$B$4,2,FALSE)</f>
        <v>1</v>
      </c>
    </row>
    <row r="539" spans="1:21" ht="45" x14ac:dyDescent="0.2">
      <c r="A539">
        <v>537</v>
      </c>
      <c r="B539" s="3" t="s">
        <v>538</v>
      </c>
      <c r="C539" s="3" t="s">
        <v>4647</v>
      </c>
      <c r="D539" s="13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>
        <f>E539/L539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9">
        <f>(J539/86400)+25569+(-6/24)</f>
        <v>42282.518414351856</v>
      </c>
      <c r="T539" s="9">
        <f>(I539/86400)+25569+(-6/24)</f>
        <v>42312.560081018513</v>
      </c>
      <c r="U539">
        <f>VLOOKUP(F539,Statenum_data!$A$1:$B$4,2,FALSE)</f>
        <v>1</v>
      </c>
    </row>
    <row r="540" spans="1:21" ht="45" x14ac:dyDescent="0.2">
      <c r="A540">
        <v>538</v>
      </c>
      <c r="B540" s="3" t="s">
        <v>539</v>
      </c>
      <c r="C540" s="3" t="s">
        <v>4648</v>
      </c>
      <c r="D540" s="13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>
        <f>E540/L540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9">
        <f>(J540/86400)+25569+(-6/24)</f>
        <v>42473.544710648144</v>
      </c>
      <c r="T540" s="9">
        <f>(I540/86400)+25569+(-6/24)</f>
        <v>42503.544710648144</v>
      </c>
      <c r="U540">
        <f>VLOOKUP(F540,Statenum_data!$A$1:$B$4,2,FALSE)</f>
        <v>1</v>
      </c>
    </row>
    <row r="541" spans="1:21" ht="45" x14ac:dyDescent="0.2">
      <c r="A541">
        <v>539</v>
      </c>
      <c r="B541" s="3" t="s">
        <v>540</v>
      </c>
      <c r="C541" s="3" t="s">
        <v>4649</v>
      </c>
      <c r="D541" s="13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>
        <f>E541/L541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9">
        <f>(J541/86400)+25569+(-6/24)</f>
        <v>42534.799849537041</v>
      </c>
      <c r="T541" s="9">
        <f>(I541/86400)+25569+(-6/24)</f>
        <v>42555.799849537041</v>
      </c>
      <c r="U541">
        <f>VLOOKUP(F541,Statenum_data!$A$1:$B$4,2,FALSE)</f>
        <v>1</v>
      </c>
    </row>
    <row r="542" spans="1:21" ht="60" x14ac:dyDescent="0.2">
      <c r="A542">
        <v>540</v>
      </c>
      <c r="B542" s="3" t="s">
        <v>541</v>
      </c>
      <c r="C542" s="3" t="s">
        <v>4650</v>
      </c>
      <c r="D542" s="13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>
        <f>E542/L542</f>
        <v>1</v>
      </c>
      <c r="Q542" t="str">
        <f>LEFT(N542,FIND("/",N542)-1)</f>
        <v>technology</v>
      </c>
      <c r="R542" t="str">
        <f>RIGHT(N542,LEN(N542)-FIND("/",N542))</f>
        <v>web</v>
      </c>
      <c r="S542" s="9">
        <f>(J542/86400)+25569+(-6/24)</f>
        <v>42009.567199074074</v>
      </c>
      <c r="T542" s="9">
        <f>(I542/86400)+25569+(-6/24)</f>
        <v>42039.567199074074</v>
      </c>
      <c r="U542">
        <f>VLOOKUP(F542,Statenum_data!$A$1:$B$4,2,FALSE)</f>
        <v>2</v>
      </c>
    </row>
    <row r="543" spans="1:21" ht="45" x14ac:dyDescent="0.2">
      <c r="A543">
        <v>541</v>
      </c>
      <c r="B543" s="3" t="s">
        <v>542</v>
      </c>
      <c r="C543" s="3" t="s">
        <v>4651</v>
      </c>
      <c r="D543" s="1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>
        <f>E543/L543</f>
        <v>25</v>
      </c>
      <c r="Q543" t="str">
        <f>LEFT(N543,FIND("/",N543)-1)</f>
        <v>technology</v>
      </c>
      <c r="R543" t="str">
        <f>RIGHT(N543,LEN(N543)-FIND("/",N543))</f>
        <v>web</v>
      </c>
      <c r="S543" s="9">
        <f>(J543/86400)+25569+(-6/24)</f>
        <v>42275.796689814815</v>
      </c>
      <c r="T543" s="9">
        <f>(I543/86400)+25569+(-6/24)</f>
        <v>42305.796689814815</v>
      </c>
      <c r="U543">
        <f>VLOOKUP(F543,Statenum_data!$A$1:$B$4,2,FALSE)</f>
        <v>2</v>
      </c>
    </row>
    <row r="544" spans="1:21" ht="45" x14ac:dyDescent="0.2">
      <c r="A544">
        <v>542</v>
      </c>
      <c r="B544" s="3" t="s">
        <v>543</v>
      </c>
      <c r="C544" s="3" t="s">
        <v>4652</v>
      </c>
      <c r="D544" s="13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>
        <f>E544/L544</f>
        <v>1</v>
      </c>
      <c r="Q544" t="str">
        <f>LEFT(N544,FIND("/",N544)-1)</f>
        <v>technology</v>
      </c>
      <c r="R544" t="str">
        <f>RIGHT(N544,LEN(N544)-FIND("/",N544))</f>
        <v>web</v>
      </c>
      <c r="S544" s="9">
        <f>(J544/86400)+25569+(-6/24)</f>
        <v>42433.487453703703</v>
      </c>
      <c r="T544" s="9">
        <f>(I544/86400)+25569+(-6/24)</f>
        <v>42493.445787037039</v>
      </c>
      <c r="U544">
        <f>VLOOKUP(F544,Statenum_data!$A$1:$B$4,2,FALSE)</f>
        <v>2</v>
      </c>
    </row>
    <row r="545" spans="1:21" ht="45" x14ac:dyDescent="0.2">
      <c r="A545">
        <v>543</v>
      </c>
      <c r="B545" s="3" t="s">
        <v>544</v>
      </c>
      <c r="C545" s="3" t="s">
        <v>4653</v>
      </c>
      <c r="D545" s="13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>
        <f>E545/L545</f>
        <v>35</v>
      </c>
      <c r="Q545" t="str">
        <f>LEFT(N545,FIND("/",N545)-1)</f>
        <v>technology</v>
      </c>
      <c r="R545" t="str">
        <f>RIGHT(N545,LEN(N545)-FIND("/",N545))</f>
        <v>web</v>
      </c>
      <c r="S545" s="9">
        <f>(J545/86400)+25569+(-6/24)</f>
        <v>41913.842152777775</v>
      </c>
      <c r="T545" s="9">
        <f>(I545/86400)+25569+(-6/24)</f>
        <v>41943.842152777775</v>
      </c>
      <c r="U545">
        <f>VLOOKUP(F545,Statenum_data!$A$1:$B$4,2,FALSE)</f>
        <v>2</v>
      </c>
    </row>
    <row r="546" spans="1:21" ht="45" x14ac:dyDescent="0.2">
      <c r="A546">
        <v>544</v>
      </c>
      <c r="B546" s="3" t="s">
        <v>545</v>
      </c>
      <c r="C546" s="3" t="s">
        <v>4654</v>
      </c>
      <c r="D546" s="13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>
        <f>E546/L546</f>
        <v>3</v>
      </c>
      <c r="Q546" t="str">
        <f>LEFT(N546,FIND("/",N546)-1)</f>
        <v>technology</v>
      </c>
      <c r="R546" t="str">
        <f>RIGHT(N546,LEN(N546)-FIND("/",N546))</f>
        <v>web</v>
      </c>
      <c r="S546" s="9">
        <f>(J546/86400)+25569+(-6/24)</f>
        <v>42525.406944444447</v>
      </c>
      <c r="T546" s="9">
        <f>(I546/86400)+25569+(-6/24)</f>
        <v>42555.406944444447</v>
      </c>
      <c r="U546">
        <f>VLOOKUP(F546,Statenum_data!$A$1:$B$4,2,FALSE)</f>
        <v>2</v>
      </c>
    </row>
    <row r="547" spans="1:21" ht="45" x14ac:dyDescent="0.2">
      <c r="A547">
        <v>545</v>
      </c>
      <c r="B547" s="3" t="s">
        <v>546</v>
      </c>
      <c r="C547" s="3" t="s">
        <v>4655</v>
      </c>
      <c r="D547" s="13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>
        <f>E547/L547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9">
        <f>(J547/86400)+25569+(-6/24)</f>
        <v>42283.342465277776</v>
      </c>
      <c r="T547" s="9">
        <f>(I547/86400)+25569+(-6/24)</f>
        <v>42323.384131944447</v>
      </c>
      <c r="U547">
        <f>VLOOKUP(F547,Statenum_data!$A$1:$B$4,2,FALSE)</f>
        <v>2</v>
      </c>
    </row>
    <row r="548" spans="1:21" ht="45" x14ac:dyDescent="0.2">
      <c r="A548">
        <v>546</v>
      </c>
      <c r="B548" s="3" t="s">
        <v>547</v>
      </c>
      <c r="C548" s="3" t="s">
        <v>4656</v>
      </c>
      <c r="D548" s="13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>
        <f>E548/L548</f>
        <v>26</v>
      </c>
      <c r="Q548" t="str">
        <f>LEFT(N548,FIND("/",N548)-1)</f>
        <v>technology</v>
      </c>
      <c r="R548" t="str">
        <f>RIGHT(N548,LEN(N548)-FIND("/",N548))</f>
        <v>web</v>
      </c>
      <c r="S548" s="9">
        <f>(J548/86400)+25569+(-6/24)</f>
        <v>42249.417997685188</v>
      </c>
      <c r="T548" s="9">
        <f>(I548/86400)+25569+(-6/24)</f>
        <v>42294.417997685188</v>
      </c>
      <c r="U548">
        <f>VLOOKUP(F548,Statenum_data!$A$1:$B$4,2,FALSE)</f>
        <v>2</v>
      </c>
    </row>
    <row r="549" spans="1:21" ht="45" x14ac:dyDescent="0.2">
      <c r="A549">
        <v>547</v>
      </c>
      <c r="B549" s="3" t="s">
        <v>548</v>
      </c>
      <c r="C549" s="3" t="s">
        <v>4657</v>
      </c>
      <c r="D549" s="13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t="e">
        <f>E549/L549</f>
        <v>#DIV/0!</v>
      </c>
      <c r="Q549" t="str">
        <f>LEFT(N549,FIND("/",N549)-1)</f>
        <v>technology</v>
      </c>
      <c r="R549" t="str">
        <f>RIGHT(N549,LEN(N549)-FIND("/",N549))</f>
        <v>web</v>
      </c>
      <c r="S549" s="9">
        <f>(J549/86400)+25569+(-6/24)</f>
        <v>42380.446342592593</v>
      </c>
      <c r="T549" s="9">
        <f>(I549/86400)+25569+(-6/24)</f>
        <v>42410.446342592593</v>
      </c>
      <c r="U549">
        <f>VLOOKUP(F549,Statenum_data!$A$1:$B$4,2,FALSE)</f>
        <v>2</v>
      </c>
    </row>
    <row r="550" spans="1:21" ht="45" x14ac:dyDescent="0.2">
      <c r="A550">
        <v>548</v>
      </c>
      <c r="B550" s="3" t="s">
        <v>549</v>
      </c>
      <c r="C550" s="3" t="s">
        <v>4658</v>
      </c>
      <c r="D550" s="13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>
        <f>E550/L550</f>
        <v>9</v>
      </c>
      <c r="Q550" t="str">
        <f>LEFT(N550,FIND("/",N550)-1)</f>
        <v>technology</v>
      </c>
      <c r="R550" t="str">
        <f>RIGHT(N550,LEN(N550)-FIND("/",N550))</f>
        <v>web</v>
      </c>
      <c r="S550" s="9">
        <f>(J550/86400)+25569+(-6/24)</f>
        <v>42276.653333333335</v>
      </c>
      <c r="T550" s="9">
        <f>(I550/86400)+25569+(-6/24)</f>
        <v>42306.653333333335</v>
      </c>
      <c r="U550">
        <f>VLOOKUP(F550,Statenum_data!$A$1:$B$4,2,FALSE)</f>
        <v>2</v>
      </c>
    </row>
    <row r="551" spans="1:21" ht="45" x14ac:dyDescent="0.2">
      <c r="A551">
        <v>549</v>
      </c>
      <c r="B551" s="3" t="s">
        <v>550</v>
      </c>
      <c r="C551" s="3" t="s">
        <v>4659</v>
      </c>
      <c r="D551" s="13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>
        <f>E551/L551</f>
        <v>8.5</v>
      </c>
      <c r="Q551" t="str">
        <f>LEFT(N551,FIND("/",N551)-1)</f>
        <v>technology</v>
      </c>
      <c r="R551" t="str">
        <f>RIGHT(N551,LEN(N551)-FIND("/",N551))</f>
        <v>web</v>
      </c>
      <c r="S551" s="9">
        <f>(J551/86400)+25569+(-6/24)</f>
        <v>42163.386828703704</v>
      </c>
      <c r="T551" s="9">
        <f>(I551/86400)+25569+(-6/24)</f>
        <v>42193.386828703704</v>
      </c>
      <c r="U551">
        <f>VLOOKUP(F551,Statenum_data!$A$1:$B$4,2,FALSE)</f>
        <v>2</v>
      </c>
    </row>
    <row r="552" spans="1:21" ht="45" x14ac:dyDescent="0.2">
      <c r="A552">
        <v>550</v>
      </c>
      <c r="B552" s="3" t="s">
        <v>551</v>
      </c>
      <c r="C552" s="3" t="s">
        <v>4660</v>
      </c>
      <c r="D552" s="13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>
        <f>E552/L552</f>
        <v>8.75</v>
      </c>
      <c r="Q552" t="str">
        <f>LEFT(N552,FIND("/",N552)-1)</f>
        <v>technology</v>
      </c>
      <c r="R552" t="str">
        <f>RIGHT(N552,LEN(N552)-FIND("/",N552))</f>
        <v>web</v>
      </c>
      <c r="S552" s="9">
        <f>(J552/86400)+25569+(-6/24)</f>
        <v>42753.428761574076</v>
      </c>
      <c r="T552" s="9">
        <f>(I552/86400)+25569+(-6/24)</f>
        <v>42765.958333333328</v>
      </c>
      <c r="U552">
        <f>VLOOKUP(F552,Statenum_data!$A$1:$B$4,2,FALSE)</f>
        <v>2</v>
      </c>
    </row>
    <row r="553" spans="1:21" ht="45" x14ac:dyDescent="0.2">
      <c r="A553">
        <v>551</v>
      </c>
      <c r="B553" s="3" t="s">
        <v>552</v>
      </c>
      <c r="C553" s="3" t="s">
        <v>4661</v>
      </c>
      <c r="D553" s="1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>
        <f>E553/L553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9">
        <f>(J553/86400)+25569+(-6/24)</f>
        <v>42173.025740740741</v>
      </c>
      <c r="T553" s="9">
        <f>(I553/86400)+25569+(-6/24)</f>
        <v>42217.495138888888</v>
      </c>
      <c r="U553">
        <f>VLOOKUP(F553,Statenum_data!$A$1:$B$4,2,FALSE)</f>
        <v>2</v>
      </c>
    </row>
    <row r="554" spans="1:21" ht="45" x14ac:dyDescent="0.2">
      <c r="A554">
        <v>552</v>
      </c>
      <c r="B554" s="3" t="s">
        <v>553</v>
      </c>
      <c r="C554" s="3" t="s">
        <v>4662</v>
      </c>
      <c r="D554" s="13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t="e">
        <f>E554/L554</f>
        <v>#DIV/0!</v>
      </c>
      <c r="Q554" t="str">
        <f>LEFT(N554,FIND("/",N554)-1)</f>
        <v>technology</v>
      </c>
      <c r="R554" t="str">
        <f>RIGHT(N554,LEN(N554)-FIND("/",N554))</f>
        <v>web</v>
      </c>
      <c r="S554" s="9">
        <f>(J554/86400)+25569+(-6/24)</f>
        <v>42318.366851851853</v>
      </c>
      <c r="T554" s="9">
        <f>(I554/86400)+25569+(-6/24)</f>
        <v>42378.366851851853</v>
      </c>
      <c r="U554">
        <f>VLOOKUP(F554,Statenum_data!$A$1:$B$4,2,FALSE)</f>
        <v>2</v>
      </c>
    </row>
    <row r="555" spans="1:21" ht="45" x14ac:dyDescent="0.2">
      <c r="A555">
        <v>553</v>
      </c>
      <c r="B555" s="3" t="s">
        <v>554</v>
      </c>
      <c r="C555" s="3" t="s">
        <v>4663</v>
      </c>
      <c r="D555" s="13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>
        <f>E555/L555</f>
        <v>20.5</v>
      </c>
      <c r="Q555" t="str">
        <f>LEFT(N555,FIND("/",N555)-1)</f>
        <v>technology</v>
      </c>
      <c r="R555" t="str">
        <f>RIGHT(N555,LEN(N555)-FIND("/",N555))</f>
        <v>web</v>
      </c>
      <c r="S555" s="9">
        <f>(J555/86400)+25569+(-6/24)</f>
        <v>41927.46980324074</v>
      </c>
      <c r="T555" s="9">
        <f>(I555/86400)+25569+(-6/24)</f>
        <v>41957.511469907404</v>
      </c>
      <c r="U555">
        <f>VLOOKUP(F555,Statenum_data!$A$1:$B$4,2,FALSE)</f>
        <v>2</v>
      </c>
    </row>
    <row r="556" spans="1:21" ht="45" x14ac:dyDescent="0.2">
      <c r="A556">
        <v>554</v>
      </c>
      <c r="B556" s="3" t="s">
        <v>555</v>
      </c>
      <c r="C556" s="3" t="s">
        <v>4664</v>
      </c>
      <c r="D556" s="13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>
        <f>E556/L556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9">
        <f>(J556/86400)+25569+(-6/24)</f>
        <v>41901.434861111113</v>
      </c>
      <c r="T556" s="9">
        <f>(I556/86400)+25569+(-6/24)</f>
        <v>41931.434861111113</v>
      </c>
      <c r="U556">
        <f>VLOOKUP(F556,Statenum_data!$A$1:$B$4,2,FALSE)</f>
        <v>2</v>
      </c>
    </row>
    <row r="557" spans="1:21" ht="45" x14ac:dyDescent="0.2">
      <c r="A557">
        <v>555</v>
      </c>
      <c r="B557" s="3" t="s">
        <v>556</v>
      </c>
      <c r="C557" s="3" t="s">
        <v>4665</v>
      </c>
      <c r="D557" s="13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t="e">
        <f>E557/L557</f>
        <v>#DIV/0!</v>
      </c>
      <c r="Q557" t="str">
        <f>LEFT(N557,FIND("/",N557)-1)</f>
        <v>technology</v>
      </c>
      <c r="R557" t="str">
        <f>RIGHT(N557,LEN(N557)-FIND("/",N557))</f>
        <v>web</v>
      </c>
      <c r="S557" s="9">
        <f>(J557/86400)+25569+(-6/24)</f>
        <v>42503.103506944448</v>
      </c>
      <c r="T557" s="9">
        <f>(I557/86400)+25569+(-6/24)</f>
        <v>42533.103506944448</v>
      </c>
      <c r="U557">
        <f>VLOOKUP(F557,Statenum_data!$A$1:$B$4,2,FALSE)</f>
        <v>2</v>
      </c>
    </row>
    <row r="558" spans="1:21" ht="30" x14ac:dyDescent="0.2">
      <c r="A558">
        <v>556</v>
      </c>
      <c r="B558" s="3" t="s">
        <v>557</v>
      </c>
      <c r="C558" s="3" t="s">
        <v>4666</v>
      </c>
      <c r="D558" s="13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>
        <f>E558/L558</f>
        <v>200</v>
      </c>
      <c r="Q558" t="str">
        <f>LEFT(N558,FIND("/",N558)-1)</f>
        <v>technology</v>
      </c>
      <c r="R558" t="str">
        <f>RIGHT(N558,LEN(N558)-FIND("/",N558))</f>
        <v>web</v>
      </c>
      <c r="S558" s="9">
        <f>(J558/86400)+25569+(-6/24)</f>
        <v>42345.610150462962</v>
      </c>
      <c r="T558" s="9">
        <f>(I558/86400)+25569+(-6/24)</f>
        <v>42375.610150462962</v>
      </c>
      <c r="U558">
        <f>VLOOKUP(F558,Statenum_data!$A$1:$B$4,2,FALSE)</f>
        <v>2</v>
      </c>
    </row>
    <row r="559" spans="1:21" ht="45" x14ac:dyDescent="0.2">
      <c r="A559">
        <v>557</v>
      </c>
      <c r="B559" s="3" t="s">
        <v>558</v>
      </c>
      <c r="C559" s="3" t="s">
        <v>4667</v>
      </c>
      <c r="D559" s="13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>
        <f>E559/L559</f>
        <v>68.3</v>
      </c>
      <c r="Q559" t="str">
        <f>LEFT(N559,FIND("/",N559)-1)</f>
        <v>technology</v>
      </c>
      <c r="R559" t="str">
        <f>RIGHT(N559,LEN(N559)-FIND("/",N559))</f>
        <v>web</v>
      </c>
      <c r="S559" s="9">
        <f>(J559/86400)+25569+(-6/24)</f>
        <v>42676.692164351851</v>
      </c>
      <c r="T559" s="9">
        <f>(I559/86400)+25569+(-6/24)</f>
        <v>42706.733831018515</v>
      </c>
      <c r="U559">
        <f>VLOOKUP(F559,Statenum_data!$A$1:$B$4,2,FALSE)</f>
        <v>2</v>
      </c>
    </row>
    <row r="560" spans="1:21" ht="45" x14ac:dyDescent="0.2">
      <c r="A560">
        <v>558</v>
      </c>
      <c r="B560" s="3" t="s">
        <v>559</v>
      </c>
      <c r="C560" s="3" t="s">
        <v>4668</v>
      </c>
      <c r="D560" s="13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t="e">
        <f>E560/L560</f>
        <v>#DIV/0!</v>
      </c>
      <c r="Q560" t="str">
        <f>LEFT(N560,FIND("/",N560)-1)</f>
        <v>technology</v>
      </c>
      <c r="R560" t="str">
        <f>RIGHT(N560,LEN(N560)-FIND("/",N560))</f>
        <v>web</v>
      </c>
      <c r="S560" s="9">
        <f>(J560/86400)+25569+(-6/24)</f>
        <v>42057.633159722223</v>
      </c>
      <c r="T560" s="9">
        <f>(I560/86400)+25569+(-6/24)</f>
        <v>42087.591493055559</v>
      </c>
      <c r="U560">
        <f>VLOOKUP(F560,Statenum_data!$A$1:$B$4,2,FALSE)</f>
        <v>2</v>
      </c>
    </row>
    <row r="561" spans="1:21" ht="45" x14ac:dyDescent="0.2">
      <c r="A561">
        <v>559</v>
      </c>
      <c r="B561" s="3" t="s">
        <v>560</v>
      </c>
      <c r="C561" s="3" t="s">
        <v>4669</v>
      </c>
      <c r="D561" s="13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>
        <f>E561/L561</f>
        <v>50</v>
      </c>
      <c r="Q561" t="str">
        <f>LEFT(N561,FIND("/",N561)-1)</f>
        <v>technology</v>
      </c>
      <c r="R561" t="str">
        <f>RIGHT(N561,LEN(N561)-FIND("/",N561))</f>
        <v>web</v>
      </c>
      <c r="S561" s="9">
        <f>(J561/86400)+25569+(-6/24)</f>
        <v>42321.033101851848</v>
      </c>
      <c r="T561" s="9">
        <f>(I561/86400)+25569+(-6/24)</f>
        <v>42351.033101851848</v>
      </c>
      <c r="U561">
        <f>VLOOKUP(F561,Statenum_data!$A$1:$B$4,2,FALSE)</f>
        <v>2</v>
      </c>
    </row>
    <row r="562" spans="1:21" ht="45" x14ac:dyDescent="0.2">
      <c r="A562">
        <v>560</v>
      </c>
      <c r="B562" s="3" t="s">
        <v>561</v>
      </c>
      <c r="C562" s="3" t="s">
        <v>4670</v>
      </c>
      <c r="D562" s="13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>
        <f>E562/L562</f>
        <v>4</v>
      </c>
      <c r="Q562" t="str">
        <f>LEFT(N562,FIND("/",N562)-1)</f>
        <v>technology</v>
      </c>
      <c r="R562" t="str">
        <f>RIGHT(N562,LEN(N562)-FIND("/",N562))</f>
        <v>web</v>
      </c>
      <c r="S562" s="9">
        <f>(J562/86400)+25569+(-6/24)</f>
        <v>41960.521354166667</v>
      </c>
      <c r="T562" s="9">
        <f>(I562/86400)+25569+(-6/24)</f>
        <v>41990.521354166667</v>
      </c>
      <c r="U562">
        <f>VLOOKUP(F562,Statenum_data!$A$1:$B$4,2,FALSE)</f>
        <v>2</v>
      </c>
    </row>
    <row r="563" spans="1:21" ht="45" x14ac:dyDescent="0.2">
      <c r="A563">
        <v>561</v>
      </c>
      <c r="B563" s="3" t="s">
        <v>562</v>
      </c>
      <c r="C563" s="3" t="s">
        <v>4671</v>
      </c>
      <c r="D563" s="1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>
        <f>E563/L563</f>
        <v>27.5</v>
      </c>
      <c r="Q563" t="str">
        <f>LEFT(N563,FIND("/",N563)-1)</f>
        <v>technology</v>
      </c>
      <c r="R563" t="str">
        <f>RIGHT(N563,LEN(N563)-FIND("/",N563))</f>
        <v>web</v>
      </c>
      <c r="S563" s="9">
        <f>(J563/86400)+25569+(-6/24)</f>
        <v>42268.408715277779</v>
      </c>
      <c r="T563" s="9">
        <f>(I563/86400)+25569+(-6/24)</f>
        <v>42303.408715277779</v>
      </c>
      <c r="U563">
        <f>VLOOKUP(F563,Statenum_data!$A$1:$B$4,2,FALSE)</f>
        <v>2</v>
      </c>
    </row>
    <row r="564" spans="1:21" ht="45" x14ac:dyDescent="0.2">
      <c r="A564">
        <v>562</v>
      </c>
      <c r="B564" s="3" t="s">
        <v>563</v>
      </c>
      <c r="C564" s="3" t="s">
        <v>4672</v>
      </c>
      <c r="D564" s="13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t="e">
        <f>E564/L564</f>
        <v>#DIV/0!</v>
      </c>
      <c r="Q564" t="str">
        <f>LEFT(N564,FIND("/",N564)-1)</f>
        <v>technology</v>
      </c>
      <c r="R564" t="str">
        <f>RIGHT(N564,LEN(N564)-FIND("/",N564))</f>
        <v>web</v>
      </c>
      <c r="S564" s="9">
        <f>(J564/86400)+25569+(-6/24)</f>
        <v>42692.139062499999</v>
      </c>
      <c r="T564" s="9">
        <f>(I564/86400)+25569+(-6/24)</f>
        <v>42722.139062499999</v>
      </c>
      <c r="U564">
        <f>VLOOKUP(F564,Statenum_data!$A$1:$B$4,2,FALSE)</f>
        <v>2</v>
      </c>
    </row>
    <row r="565" spans="1:21" ht="45" x14ac:dyDescent="0.2">
      <c r="A565">
        <v>563</v>
      </c>
      <c r="B565" s="3" t="s">
        <v>564</v>
      </c>
      <c r="C565" s="3" t="s">
        <v>4673</v>
      </c>
      <c r="D565" s="13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>
        <f>E565/L565</f>
        <v>34</v>
      </c>
      <c r="Q565" t="str">
        <f>LEFT(N565,FIND("/",N565)-1)</f>
        <v>technology</v>
      </c>
      <c r="R565" t="str">
        <f>RIGHT(N565,LEN(N565)-FIND("/",N565))</f>
        <v>web</v>
      </c>
      <c r="S565" s="9">
        <f>(J565/86400)+25569+(-6/24)</f>
        <v>42021.819988425923</v>
      </c>
      <c r="T565" s="9">
        <f>(I565/86400)+25569+(-6/24)</f>
        <v>42051.819988425923</v>
      </c>
      <c r="U565">
        <f>VLOOKUP(F565,Statenum_data!$A$1:$B$4,2,FALSE)</f>
        <v>2</v>
      </c>
    </row>
    <row r="566" spans="1:21" ht="45" x14ac:dyDescent="0.2">
      <c r="A566">
        <v>564</v>
      </c>
      <c r="B566" s="3" t="s">
        <v>565</v>
      </c>
      <c r="C566" s="3" t="s">
        <v>4674</v>
      </c>
      <c r="D566" s="13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>
        <f>E566/L566</f>
        <v>1</v>
      </c>
      <c r="Q566" t="str">
        <f>LEFT(N566,FIND("/",N566)-1)</f>
        <v>technology</v>
      </c>
      <c r="R566" t="str">
        <f>RIGHT(N566,LEN(N566)-FIND("/",N566))</f>
        <v>web</v>
      </c>
      <c r="S566" s="9">
        <f>(J566/86400)+25569+(-6/24)</f>
        <v>42411.692997685182</v>
      </c>
      <c r="T566" s="9">
        <f>(I566/86400)+25569+(-6/24)</f>
        <v>42441.692997685182</v>
      </c>
      <c r="U566">
        <f>VLOOKUP(F566,Statenum_data!$A$1:$B$4,2,FALSE)</f>
        <v>2</v>
      </c>
    </row>
    <row r="567" spans="1:21" ht="45" x14ac:dyDescent="0.2">
      <c r="A567">
        <v>565</v>
      </c>
      <c r="B567" s="3" t="s">
        <v>566</v>
      </c>
      <c r="C567" s="3" t="s">
        <v>4675</v>
      </c>
      <c r="D567" s="13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t="e">
        <f>E567/L567</f>
        <v>#DIV/0!</v>
      </c>
      <c r="Q567" t="str">
        <f>LEFT(N567,FIND("/",N567)-1)</f>
        <v>technology</v>
      </c>
      <c r="R567" t="str">
        <f>RIGHT(N567,LEN(N567)-FIND("/",N567))</f>
        <v>web</v>
      </c>
      <c r="S567" s="9">
        <f>(J567/86400)+25569+(-6/24)</f>
        <v>42165.53528935185</v>
      </c>
      <c r="T567" s="9">
        <f>(I567/86400)+25569+(-6/24)</f>
        <v>42195.53528935185</v>
      </c>
      <c r="U567">
        <f>VLOOKUP(F567,Statenum_data!$A$1:$B$4,2,FALSE)</f>
        <v>2</v>
      </c>
    </row>
    <row r="568" spans="1:21" ht="45" x14ac:dyDescent="0.2">
      <c r="A568">
        <v>566</v>
      </c>
      <c r="B568" s="3" t="s">
        <v>567</v>
      </c>
      <c r="C568" s="3" t="s">
        <v>4676</v>
      </c>
      <c r="D568" s="13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>
        <f>E568/L568</f>
        <v>1</v>
      </c>
      <c r="Q568" t="str">
        <f>LEFT(N568,FIND("/",N568)-1)</f>
        <v>technology</v>
      </c>
      <c r="R568" t="str">
        <f>RIGHT(N568,LEN(N568)-FIND("/",N568))</f>
        <v>web</v>
      </c>
      <c r="S568" s="9">
        <f>(J568/86400)+25569+(-6/24)</f>
        <v>42535.43440972222</v>
      </c>
      <c r="T568" s="9">
        <f>(I568/86400)+25569+(-6/24)</f>
        <v>42565.43440972222</v>
      </c>
      <c r="U568">
        <f>VLOOKUP(F568,Statenum_data!$A$1:$B$4,2,FALSE)</f>
        <v>2</v>
      </c>
    </row>
    <row r="569" spans="1:21" ht="45" x14ac:dyDescent="0.2">
      <c r="A569">
        <v>567</v>
      </c>
      <c r="B569" s="3" t="s">
        <v>568</v>
      </c>
      <c r="C569" s="3" t="s">
        <v>4677</v>
      </c>
      <c r="D569" s="13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t="e">
        <f>E569/L569</f>
        <v>#DIV/0!</v>
      </c>
      <c r="Q569" t="str">
        <f>LEFT(N569,FIND("/",N569)-1)</f>
        <v>technology</v>
      </c>
      <c r="R569" t="str">
        <f>RIGHT(N569,LEN(N569)-FIND("/",N569))</f>
        <v>web</v>
      </c>
      <c r="S569" s="9">
        <f>(J569/86400)+25569+(-6/24)</f>
        <v>41975.592523148152</v>
      </c>
      <c r="T569" s="9">
        <f>(I569/86400)+25569+(-6/24)</f>
        <v>42005.592523148152</v>
      </c>
      <c r="U569">
        <f>VLOOKUP(F569,Statenum_data!$A$1:$B$4,2,FALSE)</f>
        <v>2</v>
      </c>
    </row>
    <row r="570" spans="1:21" ht="60" x14ac:dyDescent="0.2">
      <c r="A570">
        <v>568</v>
      </c>
      <c r="B570" s="3" t="s">
        <v>569</v>
      </c>
      <c r="C570" s="3" t="s">
        <v>4678</v>
      </c>
      <c r="D570" s="13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>
        <f>E570/L570</f>
        <v>49</v>
      </c>
      <c r="Q570" t="str">
        <f>LEFT(N570,FIND("/",N570)-1)</f>
        <v>technology</v>
      </c>
      <c r="R570" t="str">
        <f>RIGHT(N570,LEN(N570)-FIND("/",N570))</f>
        <v>web</v>
      </c>
      <c r="S570" s="9">
        <f>(J570/86400)+25569+(-6/24)</f>
        <v>42348.6715625</v>
      </c>
      <c r="T570" s="9">
        <f>(I570/86400)+25569+(-6/24)</f>
        <v>42385.208333333328</v>
      </c>
      <c r="U570">
        <f>VLOOKUP(F570,Statenum_data!$A$1:$B$4,2,FALSE)</f>
        <v>2</v>
      </c>
    </row>
    <row r="571" spans="1:21" ht="45" x14ac:dyDescent="0.2">
      <c r="A571">
        <v>569</v>
      </c>
      <c r="B571" s="3" t="s">
        <v>570</v>
      </c>
      <c r="C571" s="3" t="s">
        <v>4679</v>
      </c>
      <c r="D571" s="13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>
        <f>E571/L571</f>
        <v>20</v>
      </c>
      <c r="Q571" t="str">
        <f>LEFT(N571,FIND("/",N571)-1)</f>
        <v>technology</v>
      </c>
      <c r="R571" t="str">
        <f>RIGHT(N571,LEN(N571)-FIND("/",N571))</f>
        <v>web</v>
      </c>
      <c r="S571" s="9">
        <f>(J571/86400)+25569+(-6/24)</f>
        <v>42340.597361111111</v>
      </c>
      <c r="T571" s="9">
        <f>(I571/86400)+25569+(-6/24)</f>
        <v>42370.597361111111</v>
      </c>
      <c r="U571">
        <f>VLOOKUP(F571,Statenum_data!$A$1:$B$4,2,FALSE)</f>
        <v>2</v>
      </c>
    </row>
    <row r="572" spans="1:21" ht="30" x14ac:dyDescent="0.2">
      <c r="A572">
        <v>570</v>
      </c>
      <c r="B572" s="3" t="s">
        <v>571</v>
      </c>
      <c r="C572" s="3" t="s">
        <v>4680</v>
      </c>
      <c r="D572" s="13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>
        <f>E572/L572</f>
        <v>142</v>
      </c>
      <c r="Q572" t="str">
        <f>LEFT(N572,FIND("/",N572)-1)</f>
        <v>technology</v>
      </c>
      <c r="R572" t="str">
        <f>RIGHT(N572,LEN(N572)-FIND("/",N572))</f>
        <v>web</v>
      </c>
      <c r="S572" s="9">
        <f>(J572/86400)+25569+(-6/24)</f>
        <v>42388.548252314809</v>
      </c>
      <c r="T572" s="9">
        <f>(I572/86400)+25569+(-6/24)</f>
        <v>42418.548252314809</v>
      </c>
      <c r="U572">
        <f>VLOOKUP(F572,Statenum_data!$A$1:$B$4,2,FALSE)</f>
        <v>2</v>
      </c>
    </row>
    <row r="573" spans="1:21" ht="45" x14ac:dyDescent="0.2">
      <c r="A573">
        <v>571</v>
      </c>
      <c r="B573" s="3" t="s">
        <v>572</v>
      </c>
      <c r="C573" s="3" t="s">
        <v>4681</v>
      </c>
      <c r="D573" s="1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>
        <f>E573/L573</f>
        <v>53</v>
      </c>
      <c r="Q573" t="str">
        <f>LEFT(N573,FIND("/",N573)-1)</f>
        <v>technology</v>
      </c>
      <c r="R573" t="str">
        <f>RIGHT(N573,LEN(N573)-FIND("/",N573))</f>
        <v>web</v>
      </c>
      <c r="S573" s="9">
        <f>(J573/86400)+25569+(-6/24)</f>
        <v>42192.566238425927</v>
      </c>
      <c r="T573" s="9">
        <f>(I573/86400)+25569+(-6/24)</f>
        <v>42211.915972222225</v>
      </c>
      <c r="U573">
        <f>VLOOKUP(F573,Statenum_data!$A$1:$B$4,2,FALSE)</f>
        <v>2</v>
      </c>
    </row>
    <row r="574" spans="1:21" ht="45" x14ac:dyDescent="0.2">
      <c r="A574">
        <v>572</v>
      </c>
      <c r="B574" s="3" t="s">
        <v>573</v>
      </c>
      <c r="C574" s="3" t="s">
        <v>4682</v>
      </c>
      <c r="D574" s="13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t="e">
        <f>E574/L574</f>
        <v>#DIV/0!</v>
      </c>
      <c r="Q574" t="str">
        <f>LEFT(N574,FIND("/",N574)-1)</f>
        <v>technology</v>
      </c>
      <c r="R574" t="str">
        <f>RIGHT(N574,LEN(N574)-FIND("/",N574))</f>
        <v>web</v>
      </c>
      <c r="S574" s="9">
        <f>(J574/86400)+25569+(-6/24)</f>
        <v>42282.466296296298</v>
      </c>
      <c r="T574" s="9">
        <f>(I574/86400)+25569+(-6/24)</f>
        <v>42312.507962962962</v>
      </c>
      <c r="U574">
        <f>VLOOKUP(F574,Statenum_data!$A$1:$B$4,2,FALSE)</f>
        <v>2</v>
      </c>
    </row>
    <row r="575" spans="1:21" ht="45" x14ac:dyDescent="0.2">
      <c r="A575">
        <v>573</v>
      </c>
      <c r="B575" s="3" t="s">
        <v>574</v>
      </c>
      <c r="C575" s="3" t="s">
        <v>4683</v>
      </c>
      <c r="D575" s="13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>
        <f>E575/L575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9">
        <f>(J575/86400)+25569+(-6/24)</f>
        <v>41962.800127314811</v>
      </c>
      <c r="T575" s="9">
        <f>(I575/86400)+25569+(-6/24)</f>
        <v>42021.8</v>
      </c>
      <c r="U575">
        <f>VLOOKUP(F575,Statenum_data!$A$1:$B$4,2,FALSE)</f>
        <v>2</v>
      </c>
    </row>
    <row r="576" spans="1:21" ht="45" x14ac:dyDescent="0.2">
      <c r="A576">
        <v>574</v>
      </c>
      <c r="B576" s="3" t="s">
        <v>575</v>
      </c>
      <c r="C576" s="3" t="s">
        <v>4684</v>
      </c>
      <c r="D576" s="13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>
        <f>E576/L576</f>
        <v>20</v>
      </c>
      <c r="Q576" t="str">
        <f>LEFT(N576,FIND("/",N576)-1)</f>
        <v>technology</v>
      </c>
      <c r="R576" t="str">
        <f>RIGHT(N576,LEN(N576)-FIND("/",N576))</f>
        <v>web</v>
      </c>
      <c r="S576" s="9">
        <f>(J576/86400)+25569+(-6/24)</f>
        <v>42632.193368055552</v>
      </c>
      <c r="T576" s="9">
        <f>(I576/86400)+25569+(-6/24)</f>
        <v>42662.193368055552</v>
      </c>
      <c r="U576">
        <f>VLOOKUP(F576,Statenum_data!$A$1:$B$4,2,FALSE)</f>
        <v>2</v>
      </c>
    </row>
    <row r="577" spans="1:21" ht="45" x14ac:dyDescent="0.2">
      <c r="A577">
        <v>575</v>
      </c>
      <c r="B577" s="3" t="s">
        <v>576</v>
      </c>
      <c r="C577" s="3" t="s">
        <v>4685</v>
      </c>
      <c r="D577" s="13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>
        <f>E577/L577</f>
        <v>64.75</v>
      </c>
      <c r="Q577" t="str">
        <f>LEFT(N577,FIND("/",N577)-1)</f>
        <v>technology</v>
      </c>
      <c r="R577" t="str">
        <f>RIGHT(N577,LEN(N577)-FIND("/",N577))</f>
        <v>web</v>
      </c>
      <c r="S577" s="9">
        <f>(J577/86400)+25569+(-6/24)</f>
        <v>42138.442627314813</v>
      </c>
      <c r="T577" s="9">
        <f>(I577/86400)+25569+(-6/24)</f>
        <v>42168.442627314813</v>
      </c>
      <c r="U577">
        <f>VLOOKUP(F577,Statenum_data!$A$1:$B$4,2,FALSE)</f>
        <v>2</v>
      </c>
    </row>
    <row r="578" spans="1:21" ht="45" x14ac:dyDescent="0.2">
      <c r="A578">
        <v>576</v>
      </c>
      <c r="B578" s="3" t="s">
        <v>577</v>
      </c>
      <c r="C578" s="3" t="s">
        <v>4686</v>
      </c>
      <c r="D578" s="13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>
        <f>E578/L578</f>
        <v>1</v>
      </c>
      <c r="Q578" t="str">
        <f>LEFT(N578,FIND("/",N578)-1)</f>
        <v>technology</v>
      </c>
      <c r="R578" t="str">
        <f>RIGHT(N578,LEN(N578)-FIND("/",N578))</f>
        <v>web</v>
      </c>
      <c r="S578" s="9">
        <f>(J578/86400)+25569+(-6/24)</f>
        <v>42031.221666666665</v>
      </c>
      <c r="T578" s="9">
        <f>(I578/86400)+25569+(-6/24)</f>
        <v>42091.18</v>
      </c>
      <c r="U578">
        <f>VLOOKUP(F578,Statenum_data!$A$1:$B$4,2,FALSE)</f>
        <v>2</v>
      </c>
    </row>
    <row r="579" spans="1:21" ht="45" x14ac:dyDescent="0.2">
      <c r="A579">
        <v>577</v>
      </c>
      <c r="B579" s="3" t="s">
        <v>578</v>
      </c>
      <c r="C579" s="3" t="s">
        <v>4687</v>
      </c>
      <c r="D579" s="13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>
        <f>E579/L579</f>
        <v>10</v>
      </c>
      <c r="Q579" t="str">
        <f>LEFT(N579,FIND("/",N579)-1)</f>
        <v>technology</v>
      </c>
      <c r="R579" t="str">
        <f>RIGHT(N579,LEN(N579)-FIND("/",N579))</f>
        <v>web</v>
      </c>
      <c r="S579" s="9">
        <f>(J579/86400)+25569+(-6/24)</f>
        <v>42450.339143518519</v>
      </c>
      <c r="T579" s="9">
        <f>(I579/86400)+25569+(-6/24)</f>
        <v>42510.339143518519</v>
      </c>
      <c r="U579">
        <f>VLOOKUP(F579,Statenum_data!$A$1:$B$4,2,FALSE)</f>
        <v>2</v>
      </c>
    </row>
    <row r="580" spans="1:21" ht="30" x14ac:dyDescent="0.2">
      <c r="A580">
        <v>578</v>
      </c>
      <c r="B580" s="3" t="s">
        <v>579</v>
      </c>
      <c r="C580" s="3" t="s">
        <v>4688</v>
      </c>
      <c r="D580" s="13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>
        <f>E580/L580</f>
        <v>2</v>
      </c>
      <c r="Q580" t="str">
        <f>LEFT(N580,FIND("/",N580)-1)</f>
        <v>technology</v>
      </c>
      <c r="R580" t="str">
        <f>RIGHT(N580,LEN(N580)-FIND("/",N580))</f>
        <v>web</v>
      </c>
      <c r="S580" s="9">
        <f>(J580/86400)+25569+(-6/24)</f>
        <v>42230.328622685185</v>
      </c>
      <c r="T580" s="9">
        <f>(I580/86400)+25569+(-6/24)</f>
        <v>42254.328622685185</v>
      </c>
      <c r="U580">
        <f>VLOOKUP(F580,Statenum_data!$A$1:$B$4,2,FALSE)</f>
        <v>2</v>
      </c>
    </row>
    <row r="581" spans="1:21" ht="30" x14ac:dyDescent="0.2">
      <c r="A581">
        <v>579</v>
      </c>
      <c r="B581" s="3" t="s">
        <v>580</v>
      </c>
      <c r="C581" s="3" t="s">
        <v>4689</v>
      </c>
      <c r="D581" s="13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>
        <f>E581/L581</f>
        <v>35</v>
      </c>
      <c r="Q581" t="str">
        <f>LEFT(N581,FIND("/",N581)-1)</f>
        <v>technology</v>
      </c>
      <c r="R581" t="str">
        <f>RIGHT(N581,LEN(N581)-FIND("/",N581))</f>
        <v>web</v>
      </c>
      <c r="S581" s="9">
        <f>(J581/86400)+25569+(-6/24)</f>
        <v>41968.602118055554</v>
      </c>
      <c r="T581" s="9">
        <f>(I581/86400)+25569+(-6/24)</f>
        <v>41998.602118055554</v>
      </c>
      <c r="U581">
        <f>VLOOKUP(F581,Statenum_data!$A$1:$B$4,2,FALSE)</f>
        <v>2</v>
      </c>
    </row>
    <row r="582" spans="1:21" ht="45" x14ac:dyDescent="0.2">
      <c r="A582">
        <v>580</v>
      </c>
      <c r="B582" s="3" t="s">
        <v>581</v>
      </c>
      <c r="C582" s="3" t="s">
        <v>4690</v>
      </c>
      <c r="D582" s="13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>
        <f>E582/L582</f>
        <v>1</v>
      </c>
      <c r="Q582" t="str">
        <f>LEFT(N582,FIND("/",N582)-1)</f>
        <v>technology</v>
      </c>
      <c r="R582" t="str">
        <f>RIGHT(N582,LEN(N582)-FIND("/",N582))</f>
        <v>web</v>
      </c>
      <c r="S582" s="9">
        <f>(J582/86400)+25569+(-6/24)</f>
        <v>42605.658182870371</v>
      </c>
      <c r="T582" s="9">
        <f>(I582/86400)+25569+(-6/24)</f>
        <v>42635.658182870371</v>
      </c>
      <c r="U582">
        <f>VLOOKUP(F582,Statenum_data!$A$1:$B$4,2,FALSE)</f>
        <v>2</v>
      </c>
    </row>
    <row r="583" spans="1:21" ht="45" x14ac:dyDescent="0.2">
      <c r="A583">
        <v>581</v>
      </c>
      <c r="B583" s="3" t="s">
        <v>582</v>
      </c>
      <c r="C583" s="3" t="s">
        <v>4691</v>
      </c>
      <c r="D583" s="1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t="e">
        <f>E583/L583</f>
        <v>#DIV/0!</v>
      </c>
      <c r="Q583" t="str">
        <f>LEFT(N583,FIND("/",N583)-1)</f>
        <v>technology</v>
      </c>
      <c r="R583" t="str">
        <f>RIGHT(N583,LEN(N583)-FIND("/",N583))</f>
        <v>web</v>
      </c>
      <c r="S583" s="9">
        <f>(J583/86400)+25569+(-6/24)</f>
        <v>42187.762777777782</v>
      </c>
      <c r="T583" s="9">
        <f>(I583/86400)+25569+(-6/24)</f>
        <v>42217.762777777782</v>
      </c>
      <c r="U583">
        <f>VLOOKUP(F583,Statenum_data!$A$1:$B$4,2,FALSE)</f>
        <v>2</v>
      </c>
    </row>
    <row r="584" spans="1:21" ht="45" x14ac:dyDescent="0.2">
      <c r="A584">
        <v>582</v>
      </c>
      <c r="B584" s="3" t="s">
        <v>583</v>
      </c>
      <c r="C584" s="3" t="s">
        <v>4692</v>
      </c>
      <c r="D584" s="13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t="e">
        <f>E584/L584</f>
        <v>#DIV/0!</v>
      </c>
      <c r="Q584" t="str">
        <f>LEFT(N584,FIND("/",N584)-1)</f>
        <v>technology</v>
      </c>
      <c r="R584" t="str">
        <f>RIGHT(N584,LEN(N584)-FIND("/",N584))</f>
        <v>web</v>
      </c>
      <c r="S584" s="9">
        <f>(J584/86400)+25569+(-6/24)</f>
        <v>42055.489803240736</v>
      </c>
      <c r="T584" s="9">
        <f>(I584/86400)+25569+(-6/24)</f>
        <v>42078.5</v>
      </c>
      <c r="U584">
        <f>VLOOKUP(F584,Statenum_data!$A$1:$B$4,2,FALSE)</f>
        <v>2</v>
      </c>
    </row>
    <row r="585" spans="1:21" ht="30" x14ac:dyDescent="0.2">
      <c r="A585">
        <v>583</v>
      </c>
      <c r="B585" s="3" t="s">
        <v>584</v>
      </c>
      <c r="C585" s="3" t="s">
        <v>4693</v>
      </c>
      <c r="D585" s="13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>
        <f>E585/L585</f>
        <v>1</v>
      </c>
      <c r="Q585" t="str">
        <f>LEFT(N585,FIND("/",N585)-1)</f>
        <v>technology</v>
      </c>
      <c r="R585" t="str">
        <f>RIGHT(N585,LEN(N585)-FIND("/",N585))</f>
        <v>web</v>
      </c>
      <c r="S585" s="9">
        <f>(J585/86400)+25569+(-6/24)</f>
        <v>42052.68850694444</v>
      </c>
      <c r="T585" s="9">
        <f>(I585/86400)+25569+(-6/24)</f>
        <v>42082.646840277783</v>
      </c>
      <c r="U585">
        <f>VLOOKUP(F585,Statenum_data!$A$1:$B$4,2,FALSE)</f>
        <v>2</v>
      </c>
    </row>
    <row r="586" spans="1:21" ht="30" x14ac:dyDescent="0.2">
      <c r="A586">
        <v>584</v>
      </c>
      <c r="B586" s="3" t="s">
        <v>585</v>
      </c>
      <c r="C586" s="3" t="s">
        <v>4694</v>
      </c>
      <c r="D586" s="13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>
        <f>E586/L586</f>
        <v>5</v>
      </c>
      <c r="Q586" t="str">
        <f>LEFT(N586,FIND("/",N586)-1)</f>
        <v>technology</v>
      </c>
      <c r="R586" t="str">
        <f>RIGHT(N586,LEN(N586)-FIND("/",N586))</f>
        <v>web</v>
      </c>
      <c r="S586" s="9">
        <f>(J586/86400)+25569+(-6/24)</f>
        <v>42049.466620370367</v>
      </c>
      <c r="T586" s="9">
        <f>(I586/86400)+25569+(-6/24)</f>
        <v>42079.424953703703</v>
      </c>
      <c r="U586">
        <f>VLOOKUP(F586,Statenum_data!$A$1:$B$4,2,FALSE)</f>
        <v>2</v>
      </c>
    </row>
    <row r="587" spans="1:21" ht="45" x14ac:dyDescent="0.2">
      <c r="A587">
        <v>585</v>
      </c>
      <c r="B587" s="3" t="s">
        <v>586</v>
      </c>
      <c r="C587" s="3" t="s">
        <v>4695</v>
      </c>
      <c r="D587" s="13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t="e">
        <f>E587/L587</f>
        <v>#DIV/0!</v>
      </c>
      <c r="Q587" t="str">
        <f>LEFT(N587,FIND("/",N587)-1)</f>
        <v>technology</v>
      </c>
      <c r="R587" t="str">
        <f>RIGHT(N587,LEN(N587)-FIND("/",N587))</f>
        <v>web</v>
      </c>
      <c r="S587" s="9">
        <f>(J587/86400)+25569+(-6/24)</f>
        <v>42283.1409375</v>
      </c>
      <c r="T587" s="9">
        <f>(I587/86400)+25569+(-6/24)</f>
        <v>42338.75</v>
      </c>
      <c r="U587">
        <f>VLOOKUP(F587,Statenum_data!$A$1:$B$4,2,FALSE)</f>
        <v>2</v>
      </c>
    </row>
    <row r="588" spans="1:21" ht="45" x14ac:dyDescent="0.2">
      <c r="A588">
        <v>586</v>
      </c>
      <c r="B588" s="3" t="s">
        <v>587</v>
      </c>
      <c r="C588" s="3" t="s">
        <v>4696</v>
      </c>
      <c r="D588" s="13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>
        <f>E588/L588</f>
        <v>14</v>
      </c>
      <c r="Q588" t="str">
        <f>LEFT(N588,FIND("/",N588)-1)</f>
        <v>technology</v>
      </c>
      <c r="R588" t="str">
        <f>RIGHT(N588,LEN(N588)-FIND("/",N588))</f>
        <v>web</v>
      </c>
      <c r="S588" s="9">
        <f>(J588/86400)+25569+(-6/24)</f>
        <v>42020.604247685187</v>
      </c>
      <c r="T588" s="9">
        <f>(I588/86400)+25569+(-6/24)</f>
        <v>42050.604247685187</v>
      </c>
      <c r="U588">
        <f>VLOOKUP(F588,Statenum_data!$A$1:$B$4,2,FALSE)</f>
        <v>2</v>
      </c>
    </row>
    <row r="589" spans="1:21" ht="75" x14ac:dyDescent="0.2">
      <c r="A589">
        <v>587</v>
      </c>
      <c r="B589" s="3" t="s">
        <v>588</v>
      </c>
      <c r="C589" s="3" t="s">
        <v>4697</v>
      </c>
      <c r="D589" s="13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>
        <f>E589/L589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9">
        <f>(J589/86400)+25569+(-6/24)</f>
        <v>42080.507326388892</v>
      </c>
      <c r="T589" s="9">
        <f>(I589/86400)+25569+(-6/24)</f>
        <v>42110.507326388892</v>
      </c>
      <c r="U589">
        <f>VLOOKUP(F589,Statenum_data!$A$1:$B$4,2,FALSE)</f>
        <v>2</v>
      </c>
    </row>
    <row r="590" spans="1:21" ht="45" x14ac:dyDescent="0.2">
      <c r="A590">
        <v>588</v>
      </c>
      <c r="B590" s="3" t="s">
        <v>589</v>
      </c>
      <c r="C590" s="3" t="s">
        <v>4698</v>
      </c>
      <c r="D590" s="13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>
        <f>E590/L590</f>
        <v>150.5</v>
      </c>
      <c r="Q590" t="str">
        <f>LEFT(N590,FIND("/",N590)-1)</f>
        <v>technology</v>
      </c>
      <c r="R590" t="str">
        <f>RIGHT(N590,LEN(N590)-FIND("/",N590))</f>
        <v>web</v>
      </c>
      <c r="S590" s="9">
        <f>(J590/86400)+25569+(-6/24)</f>
        <v>42631.519513888888</v>
      </c>
      <c r="T590" s="9">
        <f>(I590/86400)+25569+(-6/24)</f>
        <v>42691.561180555553</v>
      </c>
      <c r="U590">
        <f>VLOOKUP(F590,Statenum_data!$A$1:$B$4,2,FALSE)</f>
        <v>2</v>
      </c>
    </row>
    <row r="591" spans="1:21" x14ac:dyDescent="0.2">
      <c r="A591">
        <v>589</v>
      </c>
      <c r="B591" s="3" t="s">
        <v>590</v>
      </c>
      <c r="C591" s="3" t="s">
        <v>4699</v>
      </c>
      <c r="D591" s="13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>
        <f>E591/L591</f>
        <v>1</v>
      </c>
      <c r="Q591" t="str">
        <f>LEFT(N591,FIND("/",N591)-1)</f>
        <v>technology</v>
      </c>
      <c r="R591" t="str">
        <f>RIGHT(N591,LEN(N591)-FIND("/",N591))</f>
        <v>web</v>
      </c>
      <c r="S591" s="9">
        <f>(J591/86400)+25569+(-6/24)</f>
        <v>42178.364571759259</v>
      </c>
      <c r="T591" s="9">
        <f>(I591/86400)+25569+(-6/24)</f>
        <v>42193.364571759259</v>
      </c>
      <c r="U591">
        <f>VLOOKUP(F591,Statenum_data!$A$1:$B$4,2,FALSE)</f>
        <v>2</v>
      </c>
    </row>
    <row r="592" spans="1:21" ht="45" x14ac:dyDescent="0.2">
      <c r="A592">
        <v>590</v>
      </c>
      <c r="B592" s="3" t="s">
        <v>591</v>
      </c>
      <c r="C592" s="3" t="s">
        <v>4700</v>
      </c>
      <c r="D592" s="13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>
        <f>E592/L592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9">
        <f>(J592/86400)+25569+(-6/24)</f>
        <v>42377.304756944446</v>
      </c>
      <c r="T592" s="9">
        <f>(I592/86400)+25569+(-6/24)</f>
        <v>42408.292361111111</v>
      </c>
      <c r="U592">
        <f>VLOOKUP(F592,Statenum_data!$A$1:$B$4,2,FALSE)</f>
        <v>2</v>
      </c>
    </row>
    <row r="593" spans="1:21" ht="45" x14ac:dyDescent="0.2">
      <c r="A593">
        <v>591</v>
      </c>
      <c r="B593" s="3" t="s">
        <v>592</v>
      </c>
      <c r="C593" s="3" t="s">
        <v>4701</v>
      </c>
      <c r="D593" s="1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>
        <f>E593/L593</f>
        <v>30.5</v>
      </c>
      <c r="Q593" t="str">
        <f>LEFT(N593,FIND("/",N593)-1)</f>
        <v>technology</v>
      </c>
      <c r="R593" t="str">
        <f>RIGHT(N593,LEN(N593)-FIND("/",N593))</f>
        <v>web</v>
      </c>
      <c r="S593" s="9">
        <f>(J593/86400)+25569+(-6/24)</f>
        <v>42177.293171296296</v>
      </c>
      <c r="T593" s="9">
        <f>(I593/86400)+25569+(-6/24)</f>
        <v>42207.293171296296</v>
      </c>
      <c r="U593">
        <f>VLOOKUP(F593,Statenum_data!$A$1:$B$4,2,FALSE)</f>
        <v>2</v>
      </c>
    </row>
    <row r="594" spans="1:21" ht="45" x14ac:dyDescent="0.2">
      <c r="A594">
        <v>592</v>
      </c>
      <c r="B594" s="3" t="s">
        <v>593</v>
      </c>
      <c r="C594" s="3" t="s">
        <v>4702</v>
      </c>
      <c r="D594" s="13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>
        <f>E594/L594</f>
        <v>250</v>
      </c>
      <c r="Q594" t="str">
        <f>LEFT(N594,FIND("/",N594)-1)</f>
        <v>technology</v>
      </c>
      <c r="R594" t="str">
        <f>RIGHT(N594,LEN(N594)-FIND("/",N594))</f>
        <v>web</v>
      </c>
      <c r="S594" s="9">
        <f>(J594/86400)+25569+(-6/24)</f>
        <v>41945.982175925928</v>
      </c>
      <c r="T594" s="9">
        <f>(I594/86400)+25569+(-6/24)</f>
        <v>41975.982175925921</v>
      </c>
      <c r="U594">
        <f>VLOOKUP(F594,Statenum_data!$A$1:$B$4,2,FALSE)</f>
        <v>2</v>
      </c>
    </row>
    <row r="595" spans="1:21" ht="45" x14ac:dyDescent="0.2">
      <c r="A595">
        <v>593</v>
      </c>
      <c r="B595" s="3" t="s">
        <v>594</v>
      </c>
      <c r="C595" s="3" t="s">
        <v>4703</v>
      </c>
      <c r="D595" s="13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>
        <f>E595/L595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9">
        <f>(J595/86400)+25569+(-6/24)</f>
        <v>42070.427604166667</v>
      </c>
      <c r="T595" s="9">
        <f>(I595/86400)+25569+(-6/24)</f>
        <v>42100.385937500003</v>
      </c>
      <c r="U595">
        <f>VLOOKUP(F595,Statenum_data!$A$1:$B$4,2,FALSE)</f>
        <v>2</v>
      </c>
    </row>
    <row r="596" spans="1:21" ht="30" x14ac:dyDescent="0.2">
      <c r="A596">
        <v>594</v>
      </c>
      <c r="B596" s="3" t="s">
        <v>595</v>
      </c>
      <c r="C596" s="3" t="s">
        <v>4704</v>
      </c>
      <c r="D596" s="13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>
        <f>E596/L596</f>
        <v>13</v>
      </c>
      <c r="Q596" t="str">
        <f>LEFT(N596,FIND("/",N596)-1)</f>
        <v>technology</v>
      </c>
      <c r="R596" t="str">
        <f>RIGHT(N596,LEN(N596)-FIND("/",N596))</f>
        <v>web</v>
      </c>
      <c r="S596" s="9">
        <f>(J596/86400)+25569+(-6/24)</f>
        <v>42446.530162037037</v>
      </c>
      <c r="T596" s="9">
        <f>(I596/86400)+25569+(-6/24)</f>
        <v>42476.530162037037</v>
      </c>
      <c r="U596">
        <f>VLOOKUP(F596,Statenum_data!$A$1:$B$4,2,FALSE)</f>
        <v>2</v>
      </c>
    </row>
    <row r="597" spans="1:21" ht="45" x14ac:dyDescent="0.2">
      <c r="A597">
        <v>595</v>
      </c>
      <c r="B597" s="3" t="s">
        <v>596</v>
      </c>
      <c r="C597" s="3" t="s">
        <v>4705</v>
      </c>
      <c r="D597" s="13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>
        <f>E597/L597</f>
        <v>53.25</v>
      </c>
      <c r="Q597" t="str">
        <f>LEFT(N597,FIND("/",N597)-1)</f>
        <v>technology</v>
      </c>
      <c r="R597" t="str">
        <f>RIGHT(N597,LEN(N597)-FIND("/",N597))</f>
        <v>web</v>
      </c>
      <c r="S597" s="9">
        <f>(J597/86400)+25569+(-6/24)</f>
        <v>42082.819884259261</v>
      </c>
      <c r="T597" s="9">
        <f>(I597/86400)+25569+(-6/24)</f>
        <v>42127.819884259261</v>
      </c>
      <c r="U597">
        <f>VLOOKUP(F597,Statenum_data!$A$1:$B$4,2,FALSE)</f>
        <v>2</v>
      </c>
    </row>
    <row r="598" spans="1:21" ht="30" x14ac:dyDescent="0.2">
      <c r="A598">
        <v>596</v>
      </c>
      <c r="B598" s="3" t="s">
        <v>597</v>
      </c>
      <c r="C598" s="3" t="s">
        <v>4706</v>
      </c>
      <c r="D598" s="13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>
        <f>E598/L598</f>
        <v>3</v>
      </c>
      <c r="Q598" t="str">
        <f>LEFT(N598,FIND("/",N598)-1)</f>
        <v>technology</v>
      </c>
      <c r="R598" t="str">
        <f>RIGHT(N598,LEN(N598)-FIND("/",N598))</f>
        <v>web</v>
      </c>
      <c r="S598" s="9">
        <f>(J598/86400)+25569+(-6/24)</f>
        <v>42646.646898148145</v>
      </c>
      <c r="T598" s="9">
        <f>(I598/86400)+25569+(-6/24)</f>
        <v>42676.646898148145</v>
      </c>
      <c r="U598">
        <f>VLOOKUP(F598,Statenum_data!$A$1:$B$4,2,FALSE)</f>
        <v>2</v>
      </c>
    </row>
    <row r="599" spans="1:21" ht="45" x14ac:dyDescent="0.2">
      <c r="A599">
        <v>597</v>
      </c>
      <c r="B599" s="3" t="s">
        <v>598</v>
      </c>
      <c r="C599" s="3" t="s">
        <v>4707</v>
      </c>
      <c r="D599" s="13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>
        <f>E599/L599</f>
        <v>10</v>
      </c>
      <c r="Q599" t="str">
        <f>LEFT(N599,FIND("/",N599)-1)</f>
        <v>technology</v>
      </c>
      <c r="R599" t="str">
        <f>RIGHT(N599,LEN(N599)-FIND("/",N599))</f>
        <v>web</v>
      </c>
      <c r="S599" s="9">
        <f>(J599/86400)+25569+(-6/24)</f>
        <v>42545.455266203702</v>
      </c>
      <c r="T599" s="9">
        <f>(I599/86400)+25569+(-6/24)</f>
        <v>42582.416666666672</v>
      </c>
      <c r="U599">
        <f>VLOOKUP(F599,Statenum_data!$A$1:$B$4,2,FALSE)</f>
        <v>2</v>
      </c>
    </row>
    <row r="600" spans="1:21" ht="30" x14ac:dyDescent="0.2">
      <c r="A600">
        <v>598</v>
      </c>
      <c r="B600" s="3" t="s">
        <v>599</v>
      </c>
      <c r="C600" s="3" t="s">
        <v>4708</v>
      </c>
      <c r="D600" s="13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>
        <f>E600/L600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9">
        <f>(J600/86400)+25569+(-6/24)</f>
        <v>41947.75209490741</v>
      </c>
      <c r="T600" s="9">
        <f>(I600/86400)+25569+(-6/24)</f>
        <v>41977.75209490741</v>
      </c>
      <c r="U600">
        <f>VLOOKUP(F600,Statenum_data!$A$1:$B$4,2,FALSE)</f>
        <v>2</v>
      </c>
    </row>
    <row r="601" spans="1:21" ht="45" x14ac:dyDescent="0.2">
      <c r="A601">
        <v>599</v>
      </c>
      <c r="B601" s="3" t="s">
        <v>600</v>
      </c>
      <c r="C601" s="3" t="s">
        <v>4709</v>
      </c>
      <c r="D601" s="13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>
        <f>E601/L601</f>
        <v>15.5</v>
      </c>
      <c r="Q601" t="str">
        <f>LEFT(N601,FIND("/",N601)-1)</f>
        <v>technology</v>
      </c>
      <c r="R601" t="str">
        <f>RIGHT(N601,LEN(N601)-FIND("/",N601))</f>
        <v>web</v>
      </c>
      <c r="S601" s="9">
        <f>(J601/86400)+25569+(-6/24)</f>
        <v>42047.562523148154</v>
      </c>
      <c r="T601" s="9">
        <f>(I601/86400)+25569+(-6/24)</f>
        <v>42071.386111111111</v>
      </c>
      <c r="U601">
        <f>VLOOKUP(F601,Statenum_data!$A$1:$B$4,2,FALSE)</f>
        <v>2</v>
      </c>
    </row>
    <row r="602" spans="1:21" ht="30" x14ac:dyDescent="0.2">
      <c r="A602">
        <v>600</v>
      </c>
      <c r="B602" s="3" t="s">
        <v>601</v>
      </c>
      <c r="C602" s="3" t="s">
        <v>4710</v>
      </c>
      <c r="D602" s="13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>
        <f>E602/L602</f>
        <v>100</v>
      </c>
      <c r="Q602" t="str">
        <f>LEFT(N602,FIND("/",N602)-1)</f>
        <v>technology</v>
      </c>
      <c r="R602" t="str">
        <f>RIGHT(N602,LEN(N602)-FIND("/",N602))</f>
        <v>web</v>
      </c>
      <c r="S602" s="9">
        <f>(J602/86400)+25569+(-6/24)</f>
        <v>42073.548171296294</v>
      </c>
      <c r="T602" s="9">
        <f>(I602/86400)+25569+(-6/24)</f>
        <v>42133.548171296294</v>
      </c>
      <c r="U602">
        <f>VLOOKUP(F602,Statenum_data!$A$1:$B$4,2,FALSE)</f>
        <v>3</v>
      </c>
    </row>
    <row r="603" spans="1:21" ht="45" x14ac:dyDescent="0.2">
      <c r="A603">
        <v>601</v>
      </c>
      <c r="B603" s="3" t="s">
        <v>602</v>
      </c>
      <c r="C603" s="3" t="s">
        <v>4711</v>
      </c>
      <c r="D603" s="1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>
        <f>E603/L603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9">
        <f>(J603/86400)+25569+(-6/24)</f>
        <v>41969.608090277776</v>
      </c>
      <c r="T603" s="9">
        <f>(I603/86400)+25569+(-6/24)</f>
        <v>41999.608090277776</v>
      </c>
      <c r="U603">
        <f>VLOOKUP(F603,Statenum_data!$A$1:$B$4,2,FALSE)</f>
        <v>3</v>
      </c>
    </row>
    <row r="604" spans="1:21" ht="45" x14ac:dyDescent="0.2">
      <c r="A604">
        <v>602</v>
      </c>
      <c r="B604" s="3" t="s">
        <v>603</v>
      </c>
      <c r="C604" s="3" t="s">
        <v>4712</v>
      </c>
      <c r="D604" s="13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t="e">
        <f>E604/L604</f>
        <v>#DIV/0!</v>
      </c>
      <c r="Q604" t="str">
        <f>LEFT(N604,FIND("/",N604)-1)</f>
        <v>technology</v>
      </c>
      <c r="R604" t="str">
        <f>RIGHT(N604,LEN(N604)-FIND("/",N604))</f>
        <v>web</v>
      </c>
      <c r="S604" s="9">
        <f>(J604/86400)+25569+(-6/24)</f>
        <v>42143.54415509259</v>
      </c>
      <c r="T604" s="9">
        <f>(I604/86400)+25569+(-6/24)</f>
        <v>42173.54415509259</v>
      </c>
      <c r="U604">
        <f>VLOOKUP(F604,Statenum_data!$A$1:$B$4,2,FALSE)</f>
        <v>3</v>
      </c>
    </row>
    <row r="605" spans="1:21" ht="45" x14ac:dyDescent="0.2">
      <c r="A605">
        <v>603</v>
      </c>
      <c r="B605" s="3" t="s">
        <v>604</v>
      </c>
      <c r="C605" s="3" t="s">
        <v>4713</v>
      </c>
      <c r="D605" s="13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>
        <f>E605/L605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9">
        <f>(J605/86400)+25569+(-6/24)</f>
        <v>41835.389155092591</v>
      </c>
      <c r="T605" s="9">
        <f>(I605/86400)+25569+(-6/24)</f>
        <v>41865.389155092591</v>
      </c>
      <c r="U605">
        <f>VLOOKUP(F605,Statenum_data!$A$1:$B$4,2,FALSE)</f>
        <v>3</v>
      </c>
    </row>
    <row r="606" spans="1:21" ht="45" x14ac:dyDescent="0.2">
      <c r="A606">
        <v>604</v>
      </c>
      <c r="B606" s="3" t="s">
        <v>605</v>
      </c>
      <c r="C606" s="3" t="s">
        <v>4714</v>
      </c>
      <c r="D606" s="13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t="e">
        <f>E606/L606</f>
        <v>#DIV/0!</v>
      </c>
      <c r="Q606" t="str">
        <f>LEFT(N606,FIND("/",N606)-1)</f>
        <v>technology</v>
      </c>
      <c r="R606" t="str">
        <f>RIGHT(N606,LEN(N606)-FIND("/",N606))</f>
        <v>web</v>
      </c>
      <c r="S606" s="9">
        <f>(J606/86400)+25569+(-6/24)</f>
        <v>41848.785370370373</v>
      </c>
      <c r="T606" s="9">
        <f>(I606/86400)+25569+(-6/24)</f>
        <v>41878.785370370373</v>
      </c>
      <c r="U606">
        <f>VLOOKUP(F606,Statenum_data!$A$1:$B$4,2,FALSE)</f>
        <v>3</v>
      </c>
    </row>
    <row r="607" spans="1:21" ht="30" x14ac:dyDescent="0.2">
      <c r="A607">
        <v>605</v>
      </c>
      <c r="B607" s="3" t="s">
        <v>606</v>
      </c>
      <c r="C607" s="3" t="s">
        <v>4715</v>
      </c>
      <c r="D607" s="13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>
        <f>E607/L607</f>
        <v>16.375</v>
      </c>
      <c r="Q607" t="str">
        <f>LEFT(N607,FIND("/",N607)-1)</f>
        <v>technology</v>
      </c>
      <c r="R607" t="str">
        <f>RIGHT(N607,LEN(N607)-FIND("/",N607))</f>
        <v>web</v>
      </c>
      <c r="S607" s="9">
        <f>(J607/86400)+25569+(-6/24)</f>
        <v>42194.107731481483</v>
      </c>
      <c r="T607" s="9">
        <f>(I607/86400)+25569+(-6/24)</f>
        <v>42239.107731481483</v>
      </c>
      <c r="U607">
        <f>VLOOKUP(F607,Statenum_data!$A$1:$B$4,2,FALSE)</f>
        <v>3</v>
      </c>
    </row>
    <row r="608" spans="1:21" ht="45" x14ac:dyDescent="0.2">
      <c r="A608">
        <v>606</v>
      </c>
      <c r="B608" s="3" t="s">
        <v>607</v>
      </c>
      <c r="C608" s="3" t="s">
        <v>4716</v>
      </c>
      <c r="D608" s="13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>
        <f>E608/L608</f>
        <v>10</v>
      </c>
      <c r="Q608" t="str">
        <f>LEFT(N608,FIND("/",N608)-1)</f>
        <v>technology</v>
      </c>
      <c r="R608" t="str">
        <f>RIGHT(N608,LEN(N608)-FIND("/",N608))</f>
        <v>web</v>
      </c>
      <c r="S608" s="9">
        <f>(J608/86400)+25569+(-6/24)</f>
        <v>42102.400567129633</v>
      </c>
      <c r="T608" s="9">
        <f>(I608/86400)+25569+(-6/24)</f>
        <v>42148.375</v>
      </c>
      <c r="U608">
        <f>VLOOKUP(F608,Statenum_data!$A$1:$B$4,2,FALSE)</f>
        <v>3</v>
      </c>
    </row>
    <row r="609" spans="1:21" ht="45" x14ac:dyDescent="0.2">
      <c r="A609">
        <v>607</v>
      </c>
      <c r="B609" s="3" t="s">
        <v>608</v>
      </c>
      <c r="C609" s="3" t="s">
        <v>4717</v>
      </c>
      <c r="D609" s="13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t="e">
        <f>E609/L609</f>
        <v>#DIV/0!</v>
      </c>
      <c r="Q609" t="str">
        <f>LEFT(N609,FIND("/",N609)-1)</f>
        <v>technology</v>
      </c>
      <c r="R609" t="str">
        <f>RIGHT(N609,LEN(N609)-FIND("/",N609))</f>
        <v>web</v>
      </c>
      <c r="S609" s="9">
        <f>(J609/86400)+25569+(-6/24)</f>
        <v>42300.575648148151</v>
      </c>
      <c r="T609" s="9">
        <f>(I609/86400)+25569+(-6/24)</f>
        <v>42330.617314814815</v>
      </c>
      <c r="U609">
        <f>VLOOKUP(F609,Statenum_data!$A$1:$B$4,2,FALSE)</f>
        <v>3</v>
      </c>
    </row>
    <row r="610" spans="1:21" ht="45" x14ac:dyDescent="0.2">
      <c r="A610">
        <v>608</v>
      </c>
      <c r="B610" s="3" t="s">
        <v>609</v>
      </c>
      <c r="C610" s="3" t="s">
        <v>4718</v>
      </c>
      <c r="D610" s="13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>
        <f>E610/L610</f>
        <v>292.2</v>
      </c>
      <c r="Q610" t="str">
        <f>LEFT(N610,FIND("/",N610)-1)</f>
        <v>technology</v>
      </c>
      <c r="R610" t="str">
        <f>RIGHT(N610,LEN(N610)-FIND("/",N610))</f>
        <v>web</v>
      </c>
      <c r="S610" s="9">
        <f>(J610/86400)+25569+(-6/24)</f>
        <v>42140.671064814815</v>
      </c>
      <c r="T610" s="9">
        <f>(I610/86400)+25569+(-6/24)</f>
        <v>42170.671064814815</v>
      </c>
      <c r="U610">
        <f>VLOOKUP(F610,Statenum_data!$A$1:$B$4,2,FALSE)</f>
        <v>3</v>
      </c>
    </row>
    <row r="611" spans="1:21" ht="45" x14ac:dyDescent="0.2">
      <c r="A611">
        <v>609</v>
      </c>
      <c r="B611" s="3" t="s">
        <v>610</v>
      </c>
      <c r="C611" s="3" t="s">
        <v>4719</v>
      </c>
      <c r="D611" s="13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>
        <f>E611/L611</f>
        <v>5</v>
      </c>
      <c r="Q611" t="str">
        <f>LEFT(N611,FIND("/",N611)-1)</f>
        <v>technology</v>
      </c>
      <c r="R611" t="str">
        <f>RIGHT(N611,LEN(N611)-FIND("/",N611))</f>
        <v>web</v>
      </c>
      <c r="S611" s="9">
        <f>(J611/86400)+25569+(-6/24)</f>
        <v>42306.784074074079</v>
      </c>
      <c r="T611" s="9">
        <f>(I611/86400)+25569+(-6/24)</f>
        <v>42336.825740740736</v>
      </c>
      <c r="U611">
        <f>VLOOKUP(F611,Statenum_data!$A$1:$B$4,2,FALSE)</f>
        <v>3</v>
      </c>
    </row>
    <row r="612" spans="1:21" ht="45" x14ac:dyDescent="0.2">
      <c r="A612">
        <v>610</v>
      </c>
      <c r="B612" s="3" t="s">
        <v>611</v>
      </c>
      <c r="C612" s="3" t="s">
        <v>4720</v>
      </c>
      <c r="D612" s="13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t="e">
        <f>E612/L612</f>
        <v>#DIV/0!</v>
      </c>
      <c r="Q612" t="str">
        <f>LEFT(N612,FIND("/",N612)-1)</f>
        <v>technology</v>
      </c>
      <c r="R612" t="str">
        <f>RIGHT(N612,LEN(N612)-FIND("/",N612))</f>
        <v>web</v>
      </c>
      <c r="S612" s="9">
        <f>(J612/86400)+25569+(-6/24)</f>
        <v>42086.58085648148</v>
      </c>
      <c r="T612" s="9">
        <f>(I612/86400)+25569+(-6/24)</f>
        <v>42116.58085648148</v>
      </c>
      <c r="U612">
        <f>VLOOKUP(F612,Statenum_data!$A$1:$B$4,2,FALSE)</f>
        <v>3</v>
      </c>
    </row>
    <row r="613" spans="1:21" ht="45" x14ac:dyDescent="0.2">
      <c r="A613">
        <v>611</v>
      </c>
      <c r="B613" s="3" t="s">
        <v>612</v>
      </c>
      <c r="C613" s="3" t="s">
        <v>4721</v>
      </c>
      <c r="D613" s="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t="e">
        <f>E613/L613</f>
        <v>#DIV/0!</v>
      </c>
      <c r="Q613" t="str">
        <f>LEFT(N613,FIND("/",N613)-1)</f>
        <v>technology</v>
      </c>
      <c r="R613" t="str">
        <f>RIGHT(N613,LEN(N613)-FIND("/",N613))</f>
        <v>web</v>
      </c>
      <c r="S613" s="9">
        <f>(J613/86400)+25569+(-6/24)</f>
        <v>42328.310613425929</v>
      </c>
      <c r="T613" s="9">
        <f>(I613/86400)+25569+(-6/24)</f>
        <v>42388.310613425929</v>
      </c>
      <c r="U613">
        <f>VLOOKUP(F613,Statenum_data!$A$1:$B$4,2,FALSE)</f>
        <v>3</v>
      </c>
    </row>
    <row r="614" spans="1:21" ht="30" x14ac:dyDescent="0.2">
      <c r="A614">
        <v>612</v>
      </c>
      <c r="B614" s="3" t="s">
        <v>613</v>
      </c>
      <c r="C614" s="3" t="s">
        <v>4722</v>
      </c>
      <c r="D614" s="13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t="e">
        <f>E614/L614</f>
        <v>#DIV/0!</v>
      </c>
      <c r="Q614" t="str">
        <f>LEFT(N614,FIND("/",N614)-1)</f>
        <v>technology</v>
      </c>
      <c r="R614" t="str">
        <f>RIGHT(N614,LEN(N614)-FIND("/",N614))</f>
        <v>web</v>
      </c>
      <c r="S614" s="9">
        <f>(J614/86400)+25569+(-6/24)</f>
        <v>42584.781782407408</v>
      </c>
      <c r="T614" s="9">
        <f>(I614/86400)+25569+(-6/24)</f>
        <v>42614.781782407408</v>
      </c>
      <c r="U614">
        <f>VLOOKUP(F614,Statenum_data!$A$1:$B$4,2,FALSE)</f>
        <v>3</v>
      </c>
    </row>
    <row r="615" spans="1:21" ht="45" x14ac:dyDescent="0.2">
      <c r="A615">
        <v>613</v>
      </c>
      <c r="B615" s="3" t="s">
        <v>614</v>
      </c>
      <c r="C615" s="3" t="s">
        <v>4723</v>
      </c>
      <c r="D615" s="13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>
        <f>E615/L615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9">
        <f>(J615/86400)+25569+(-6/24)</f>
        <v>42247.246759259258</v>
      </c>
      <c r="T615" s="9">
        <f>(I615/86400)+25569+(-6/24)</f>
        <v>42277.957638888889</v>
      </c>
      <c r="U615">
        <f>VLOOKUP(F615,Statenum_data!$A$1:$B$4,2,FALSE)</f>
        <v>3</v>
      </c>
    </row>
    <row r="616" spans="1:21" ht="45" x14ac:dyDescent="0.2">
      <c r="A616">
        <v>614</v>
      </c>
      <c r="B616" s="3" t="s">
        <v>615</v>
      </c>
      <c r="C616" s="3" t="s">
        <v>4724</v>
      </c>
      <c r="D616" s="13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t="e">
        <f>E616/L616</f>
        <v>#DIV/0!</v>
      </c>
      <c r="Q616" t="str">
        <f>LEFT(N616,FIND("/",N616)-1)</f>
        <v>technology</v>
      </c>
      <c r="R616" t="str">
        <f>RIGHT(N616,LEN(N616)-FIND("/",N616))</f>
        <v>web</v>
      </c>
      <c r="S616" s="9">
        <f>(J616/86400)+25569+(-6/24)</f>
        <v>42514.811805555553</v>
      </c>
      <c r="T616" s="9">
        <f>(I616/86400)+25569+(-6/24)</f>
        <v>42544.811805555553</v>
      </c>
      <c r="U616">
        <f>VLOOKUP(F616,Statenum_data!$A$1:$B$4,2,FALSE)</f>
        <v>3</v>
      </c>
    </row>
    <row r="617" spans="1:21" ht="45" x14ac:dyDescent="0.2">
      <c r="A617">
        <v>615</v>
      </c>
      <c r="B617" s="3" t="s">
        <v>616</v>
      </c>
      <c r="C617" s="3" t="s">
        <v>4725</v>
      </c>
      <c r="D617" s="13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t="e">
        <f>E617/L617</f>
        <v>#DIV/0!</v>
      </c>
      <c r="Q617" t="str">
        <f>LEFT(N617,FIND("/",N617)-1)</f>
        <v>technology</v>
      </c>
      <c r="R617" t="str">
        <f>RIGHT(N617,LEN(N617)-FIND("/",N617))</f>
        <v>web</v>
      </c>
      <c r="S617" s="9">
        <f>(J617/86400)+25569+(-6/24)</f>
        <v>42241.872210648144</v>
      </c>
      <c r="T617" s="9">
        <f>(I617/86400)+25569+(-6/24)</f>
        <v>42271.872210648144</v>
      </c>
      <c r="U617">
        <f>VLOOKUP(F617,Statenum_data!$A$1:$B$4,2,FALSE)</f>
        <v>3</v>
      </c>
    </row>
    <row r="618" spans="1:21" ht="45" x14ac:dyDescent="0.2">
      <c r="A618">
        <v>616</v>
      </c>
      <c r="B618" s="3" t="s">
        <v>617</v>
      </c>
      <c r="C618" s="3" t="s">
        <v>4726</v>
      </c>
      <c r="D618" s="13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t="e">
        <f>E618/L618</f>
        <v>#DIV/0!</v>
      </c>
      <c r="Q618" t="str">
        <f>LEFT(N618,FIND("/",N618)-1)</f>
        <v>technology</v>
      </c>
      <c r="R618" t="str">
        <f>RIGHT(N618,LEN(N618)-FIND("/",N618))</f>
        <v>web</v>
      </c>
      <c r="S618" s="9">
        <f>(J618/86400)+25569+(-6/24)</f>
        <v>42761.126238425924</v>
      </c>
      <c r="T618" s="9">
        <f>(I618/86400)+25569+(-6/24)</f>
        <v>42791.126238425924</v>
      </c>
      <c r="U618">
        <f>VLOOKUP(F618,Statenum_data!$A$1:$B$4,2,FALSE)</f>
        <v>3</v>
      </c>
    </row>
    <row r="619" spans="1:21" ht="45" x14ac:dyDescent="0.2">
      <c r="A619">
        <v>617</v>
      </c>
      <c r="B619" s="3" t="s">
        <v>618</v>
      </c>
      <c r="C619" s="3" t="s">
        <v>4727</v>
      </c>
      <c r="D619" s="13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>
        <f>E619/L619</f>
        <v>20</v>
      </c>
      <c r="Q619" t="str">
        <f>LEFT(N619,FIND("/",N619)-1)</f>
        <v>technology</v>
      </c>
      <c r="R619" t="str">
        <f>RIGHT(N619,LEN(N619)-FIND("/",N619))</f>
        <v>web</v>
      </c>
      <c r="S619" s="9">
        <f>(J619/86400)+25569+(-6/24)</f>
        <v>42087.093090277776</v>
      </c>
      <c r="T619" s="9">
        <f>(I619/86400)+25569+(-6/24)</f>
        <v>42132.093090277776</v>
      </c>
      <c r="U619">
        <f>VLOOKUP(F619,Statenum_data!$A$1:$B$4,2,FALSE)</f>
        <v>3</v>
      </c>
    </row>
    <row r="620" spans="1:21" ht="45" x14ac:dyDescent="0.2">
      <c r="A620">
        <v>618</v>
      </c>
      <c r="B620" s="3" t="s">
        <v>619</v>
      </c>
      <c r="C620" s="3" t="s">
        <v>4728</v>
      </c>
      <c r="D620" s="13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t="e">
        <f>E620/L620</f>
        <v>#DIV/0!</v>
      </c>
      <c r="Q620" t="str">
        <f>LEFT(N620,FIND("/",N620)-1)</f>
        <v>technology</v>
      </c>
      <c r="R620" t="str">
        <f>RIGHT(N620,LEN(N620)-FIND("/",N620))</f>
        <v>web</v>
      </c>
      <c r="S620" s="9">
        <f>(J620/86400)+25569+(-6/24)</f>
        <v>42317.560219907406</v>
      </c>
      <c r="T620" s="9">
        <f>(I620/86400)+25569+(-6/24)</f>
        <v>42347.560219907406</v>
      </c>
      <c r="U620">
        <f>VLOOKUP(F620,Statenum_data!$A$1:$B$4,2,FALSE)</f>
        <v>3</v>
      </c>
    </row>
    <row r="621" spans="1:21" ht="30" x14ac:dyDescent="0.2">
      <c r="A621">
        <v>619</v>
      </c>
      <c r="B621" s="3" t="s">
        <v>620</v>
      </c>
      <c r="C621" s="3" t="s">
        <v>4729</v>
      </c>
      <c r="D621" s="13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>
        <f>E621/L621</f>
        <v>1</v>
      </c>
      <c r="Q621" t="str">
        <f>LEFT(N621,FIND("/",N621)-1)</f>
        <v>technology</v>
      </c>
      <c r="R621" t="str">
        <f>RIGHT(N621,LEN(N621)-FIND("/",N621))</f>
        <v>web</v>
      </c>
      <c r="S621" s="9">
        <f>(J621/86400)+25569+(-6/24)</f>
        <v>41908.400347222225</v>
      </c>
      <c r="T621" s="9">
        <f>(I621/86400)+25569+(-6/24)</f>
        <v>41968.442013888889</v>
      </c>
      <c r="U621">
        <f>VLOOKUP(F621,Statenum_data!$A$1:$B$4,2,FALSE)</f>
        <v>3</v>
      </c>
    </row>
    <row r="622" spans="1:21" ht="45" x14ac:dyDescent="0.2">
      <c r="A622">
        <v>620</v>
      </c>
      <c r="B622" s="3" t="s">
        <v>621</v>
      </c>
      <c r="C622" s="3" t="s">
        <v>4730</v>
      </c>
      <c r="D622" s="13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>
        <f>E622/L622</f>
        <v>300</v>
      </c>
      <c r="Q622" t="str">
        <f>LEFT(N622,FIND("/",N622)-1)</f>
        <v>technology</v>
      </c>
      <c r="R622" t="str">
        <f>RIGHT(N622,LEN(N622)-FIND("/",N622))</f>
        <v>web</v>
      </c>
      <c r="S622" s="9">
        <f>(J622/86400)+25569+(-6/24)</f>
        <v>41831.466874999998</v>
      </c>
      <c r="T622" s="9">
        <f>(I622/86400)+25569+(-6/24)</f>
        <v>41876.466874999998</v>
      </c>
      <c r="U622">
        <f>VLOOKUP(F622,Statenum_data!$A$1:$B$4,2,FALSE)</f>
        <v>3</v>
      </c>
    </row>
    <row r="623" spans="1:21" ht="45" x14ac:dyDescent="0.2">
      <c r="A623">
        <v>621</v>
      </c>
      <c r="B623" s="3" t="s">
        <v>622</v>
      </c>
      <c r="C623" s="3" t="s">
        <v>4731</v>
      </c>
      <c r="D623" s="1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>
        <f>E623/L623</f>
        <v>87</v>
      </c>
      <c r="Q623" t="str">
        <f>LEFT(N623,FIND("/",N623)-1)</f>
        <v>technology</v>
      </c>
      <c r="R623" t="str">
        <f>RIGHT(N623,LEN(N623)-FIND("/",N623))</f>
        <v>web</v>
      </c>
      <c r="S623" s="9">
        <f>(J623/86400)+25569+(-6/24)</f>
        <v>42528.737696759257</v>
      </c>
      <c r="T623" s="9">
        <f>(I623/86400)+25569+(-6/24)</f>
        <v>42558.737696759257</v>
      </c>
      <c r="U623">
        <f>VLOOKUP(F623,Statenum_data!$A$1:$B$4,2,FALSE)</f>
        <v>3</v>
      </c>
    </row>
    <row r="624" spans="1:21" ht="45" x14ac:dyDescent="0.2">
      <c r="A624">
        <v>622</v>
      </c>
      <c r="B624" s="3" t="s">
        <v>623</v>
      </c>
      <c r="C624" s="3" t="s">
        <v>4732</v>
      </c>
      <c r="D624" s="13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>
        <f>E624/L624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9">
        <f>(J624/86400)+25569+(-6/24)</f>
        <v>42532.524745370371</v>
      </c>
      <c r="T624" s="9">
        <f>(I624/86400)+25569+(-6/24)</f>
        <v>42552.524745370371</v>
      </c>
      <c r="U624">
        <f>VLOOKUP(F624,Statenum_data!$A$1:$B$4,2,FALSE)</f>
        <v>3</v>
      </c>
    </row>
    <row r="625" spans="1:21" ht="45" x14ac:dyDescent="0.2">
      <c r="A625">
        <v>623</v>
      </c>
      <c r="B625" s="3" t="s">
        <v>624</v>
      </c>
      <c r="C625" s="3" t="s">
        <v>4733</v>
      </c>
      <c r="D625" s="13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t="e">
        <f>E625/L625</f>
        <v>#DIV/0!</v>
      </c>
      <c r="Q625" t="str">
        <f>LEFT(N625,FIND("/",N625)-1)</f>
        <v>technology</v>
      </c>
      <c r="R625" t="str">
        <f>RIGHT(N625,LEN(N625)-FIND("/",N625))</f>
        <v>web</v>
      </c>
      <c r="S625" s="9">
        <f>(J625/86400)+25569+(-6/24)</f>
        <v>42121.759224537032</v>
      </c>
      <c r="T625" s="9">
        <f>(I625/86400)+25569+(-6/24)</f>
        <v>42151.759224537032</v>
      </c>
      <c r="U625">
        <f>VLOOKUP(F625,Statenum_data!$A$1:$B$4,2,FALSE)</f>
        <v>3</v>
      </c>
    </row>
    <row r="626" spans="1:21" ht="45" x14ac:dyDescent="0.2">
      <c r="A626">
        <v>624</v>
      </c>
      <c r="B626" s="3" t="s">
        <v>625</v>
      </c>
      <c r="C626" s="3" t="s">
        <v>4734</v>
      </c>
      <c r="D626" s="13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t="e">
        <f>E626/L626</f>
        <v>#DIV/0!</v>
      </c>
      <c r="Q626" t="str">
        <f>LEFT(N626,FIND("/",N626)-1)</f>
        <v>technology</v>
      </c>
      <c r="R626" t="str">
        <f>RIGHT(N626,LEN(N626)-FIND("/",N626))</f>
        <v>web</v>
      </c>
      <c r="S626" s="9">
        <f>(J626/86400)+25569+(-6/24)</f>
        <v>42108.738900462966</v>
      </c>
      <c r="T626" s="9">
        <f>(I626/86400)+25569+(-6/24)</f>
        <v>42138.738900462966</v>
      </c>
      <c r="U626">
        <f>VLOOKUP(F626,Statenum_data!$A$1:$B$4,2,FALSE)</f>
        <v>3</v>
      </c>
    </row>
    <row r="627" spans="1:21" ht="45" x14ac:dyDescent="0.2">
      <c r="A627">
        <v>625</v>
      </c>
      <c r="B627" s="3" t="s">
        <v>626</v>
      </c>
      <c r="C627" s="3" t="s">
        <v>4735</v>
      </c>
      <c r="D627" s="13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t="e">
        <f>E627/L627</f>
        <v>#DIV/0!</v>
      </c>
      <c r="Q627" t="str">
        <f>LEFT(N627,FIND("/",N627)-1)</f>
        <v>technology</v>
      </c>
      <c r="R627" t="str">
        <f>RIGHT(N627,LEN(N627)-FIND("/",N627))</f>
        <v>web</v>
      </c>
      <c r="S627" s="9">
        <f>(J627/86400)+25569+(-6/24)</f>
        <v>42790.645567129628</v>
      </c>
      <c r="T627" s="9">
        <f>(I627/86400)+25569+(-6/24)</f>
        <v>42820.603900462964</v>
      </c>
      <c r="U627">
        <f>VLOOKUP(F627,Statenum_data!$A$1:$B$4,2,FALSE)</f>
        <v>3</v>
      </c>
    </row>
    <row r="628" spans="1:21" ht="45" x14ac:dyDescent="0.2">
      <c r="A628">
        <v>626</v>
      </c>
      <c r="B628" s="3" t="s">
        <v>627</v>
      </c>
      <c r="C628" s="3" t="s">
        <v>4736</v>
      </c>
      <c r="D628" s="13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>
        <f>E628/L628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9">
        <f>(J628/86400)+25569+(-6/24)</f>
        <v>42198.309479166666</v>
      </c>
      <c r="T628" s="9">
        <f>(I628/86400)+25569+(-6/24)</f>
        <v>42231.306944444441</v>
      </c>
      <c r="U628">
        <f>VLOOKUP(F628,Statenum_data!$A$1:$B$4,2,FALSE)</f>
        <v>3</v>
      </c>
    </row>
    <row r="629" spans="1:21" ht="45" x14ac:dyDescent="0.2">
      <c r="A629">
        <v>627</v>
      </c>
      <c r="B629" s="3" t="s">
        <v>628</v>
      </c>
      <c r="C629" s="3" t="s">
        <v>4737</v>
      </c>
      <c r="D629" s="13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>
        <f>E629/L629</f>
        <v>90</v>
      </c>
      <c r="Q629" t="str">
        <f>LEFT(N629,FIND("/",N629)-1)</f>
        <v>technology</v>
      </c>
      <c r="R629" t="str">
        <f>RIGHT(N629,LEN(N629)-FIND("/",N629))</f>
        <v>web</v>
      </c>
      <c r="S629" s="9">
        <f>(J629/86400)+25569+(-6/24)</f>
        <v>42384.056840277779</v>
      </c>
      <c r="T629" s="9">
        <f>(I629/86400)+25569+(-6/24)</f>
        <v>42443.708333333328</v>
      </c>
      <c r="U629">
        <f>VLOOKUP(F629,Statenum_data!$A$1:$B$4,2,FALSE)</f>
        <v>3</v>
      </c>
    </row>
    <row r="630" spans="1:21" ht="45" x14ac:dyDescent="0.2">
      <c r="A630">
        <v>628</v>
      </c>
      <c r="B630" s="3" t="s">
        <v>629</v>
      </c>
      <c r="C630" s="3" t="s">
        <v>4738</v>
      </c>
      <c r="D630" s="13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t="e">
        <f>E630/L630</f>
        <v>#DIV/0!</v>
      </c>
      <c r="Q630" t="str">
        <f>LEFT(N630,FIND("/",N630)-1)</f>
        <v>technology</v>
      </c>
      <c r="R630" t="str">
        <f>RIGHT(N630,LEN(N630)-FIND("/",N630))</f>
        <v>web</v>
      </c>
      <c r="S630" s="9">
        <f>(J630/86400)+25569+(-6/24)</f>
        <v>41803.442789351851</v>
      </c>
      <c r="T630" s="9">
        <f>(I630/86400)+25569+(-6/24)</f>
        <v>41833.442789351851</v>
      </c>
      <c r="U630">
        <f>VLOOKUP(F630,Statenum_data!$A$1:$B$4,2,FALSE)</f>
        <v>3</v>
      </c>
    </row>
    <row r="631" spans="1:21" ht="45" x14ac:dyDescent="0.2">
      <c r="A631">
        <v>629</v>
      </c>
      <c r="B631" s="3" t="s">
        <v>630</v>
      </c>
      <c r="C631" s="3" t="s">
        <v>4739</v>
      </c>
      <c r="D631" s="13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>
        <f>E631/L631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9">
        <f>(J631/86400)+25569+(-6/24)</f>
        <v>42474.387824074074</v>
      </c>
      <c r="T631" s="9">
        <f>(I631/86400)+25569+(-6/24)</f>
        <v>42504.387824074074</v>
      </c>
      <c r="U631">
        <f>VLOOKUP(F631,Statenum_data!$A$1:$B$4,2,FALSE)</f>
        <v>3</v>
      </c>
    </row>
    <row r="632" spans="1:21" ht="45" x14ac:dyDescent="0.2">
      <c r="A632">
        <v>630</v>
      </c>
      <c r="B632" s="3" t="s">
        <v>631</v>
      </c>
      <c r="C632" s="3" t="s">
        <v>4740</v>
      </c>
      <c r="D632" s="13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>
        <f>E632/L632</f>
        <v>10</v>
      </c>
      <c r="Q632" t="str">
        <f>LEFT(N632,FIND("/",N632)-1)</f>
        <v>technology</v>
      </c>
      <c r="R632" t="str">
        <f>RIGHT(N632,LEN(N632)-FIND("/",N632))</f>
        <v>web</v>
      </c>
      <c r="S632" s="9">
        <f>(J632/86400)+25569+(-6/24)</f>
        <v>42223.369456018518</v>
      </c>
      <c r="T632" s="9">
        <f>(I632/86400)+25569+(-6/24)</f>
        <v>42252.965277777781</v>
      </c>
      <c r="U632">
        <f>VLOOKUP(F632,Statenum_data!$A$1:$B$4,2,FALSE)</f>
        <v>3</v>
      </c>
    </row>
    <row r="633" spans="1:21" ht="30" x14ac:dyDescent="0.2">
      <c r="A633">
        <v>631</v>
      </c>
      <c r="B633" s="3" t="s">
        <v>632</v>
      </c>
      <c r="C633" s="3" t="s">
        <v>4741</v>
      </c>
      <c r="D633" s="1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>
        <f>E633/L633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9">
        <f>(J633/86400)+25569+(-6/24)</f>
        <v>42489.522326388891</v>
      </c>
      <c r="T633" s="9">
        <f>(I633/86400)+25569+(-6/24)</f>
        <v>42518.522326388891</v>
      </c>
      <c r="U633">
        <f>VLOOKUP(F633,Statenum_data!$A$1:$B$4,2,FALSE)</f>
        <v>3</v>
      </c>
    </row>
    <row r="634" spans="1:21" ht="30" x14ac:dyDescent="0.2">
      <c r="A634">
        <v>632</v>
      </c>
      <c r="B634" s="3" t="s">
        <v>633</v>
      </c>
      <c r="C634" s="3" t="s">
        <v>4742</v>
      </c>
      <c r="D634" s="13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t="e">
        <f>E634/L634</f>
        <v>#DIV/0!</v>
      </c>
      <c r="Q634" t="str">
        <f>LEFT(N634,FIND("/",N634)-1)</f>
        <v>technology</v>
      </c>
      <c r="R634" t="str">
        <f>RIGHT(N634,LEN(N634)-FIND("/",N634))</f>
        <v>web</v>
      </c>
      <c r="S634" s="9">
        <f>(J634/86400)+25569+(-6/24)</f>
        <v>42303.409317129626</v>
      </c>
      <c r="T634" s="9">
        <f>(I634/86400)+25569+(-6/24)</f>
        <v>42333.450983796298</v>
      </c>
      <c r="U634">
        <f>VLOOKUP(F634,Statenum_data!$A$1:$B$4,2,FALSE)</f>
        <v>3</v>
      </c>
    </row>
    <row r="635" spans="1:21" ht="45" x14ac:dyDescent="0.2">
      <c r="A635">
        <v>633</v>
      </c>
      <c r="B635" s="3" t="s">
        <v>634</v>
      </c>
      <c r="C635" s="3" t="s">
        <v>4743</v>
      </c>
      <c r="D635" s="13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>
        <f>E635/L635</f>
        <v>49.8</v>
      </c>
      <c r="Q635" t="str">
        <f>LEFT(N635,FIND("/",N635)-1)</f>
        <v>technology</v>
      </c>
      <c r="R635" t="str">
        <f>RIGHT(N635,LEN(N635)-FIND("/",N635))</f>
        <v>web</v>
      </c>
      <c r="S635" s="9">
        <f>(J635/86400)+25569+(-6/24)</f>
        <v>42507.049328703702</v>
      </c>
      <c r="T635" s="9">
        <f>(I635/86400)+25569+(-6/24)</f>
        <v>42538.708333333328</v>
      </c>
      <c r="U635">
        <f>VLOOKUP(F635,Statenum_data!$A$1:$B$4,2,FALSE)</f>
        <v>3</v>
      </c>
    </row>
    <row r="636" spans="1:21" ht="30" x14ac:dyDescent="0.2">
      <c r="A636">
        <v>634</v>
      </c>
      <c r="B636" s="3" t="s">
        <v>635</v>
      </c>
      <c r="C636" s="3" t="s">
        <v>4744</v>
      </c>
      <c r="D636" s="13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>
        <f>E636/L636</f>
        <v>1</v>
      </c>
      <c r="Q636" t="str">
        <f>LEFT(N636,FIND("/",N636)-1)</f>
        <v>technology</v>
      </c>
      <c r="R636" t="str">
        <f>RIGHT(N636,LEN(N636)-FIND("/",N636))</f>
        <v>web</v>
      </c>
      <c r="S636" s="9">
        <f>(J636/86400)+25569+(-6/24)</f>
        <v>42031.678576388891</v>
      </c>
      <c r="T636" s="9">
        <f>(I636/86400)+25569+(-6/24)</f>
        <v>42061.678576388891</v>
      </c>
      <c r="U636">
        <f>VLOOKUP(F636,Statenum_data!$A$1:$B$4,2,FALSE)</f>
        <v>3</v>
      </c>
    </row>
    <row r="637" spans="1:21" ht="30" x14ac:dyDescent="0.2">
      <c r="A637">
        <v>635</v>
      </c>
      <c r="B637" s="3" t="s">
        <v>636</v>
      </c>
      <c r="C637" s="3" t="s">
        <v>4745</v>
      </c>
      <c r="D637" s="13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>
        <f>E637/L637</f>
        <v>2</v>
      </c>
      <c r="Q637" t="str">
        <f>LEFT(N637,FIND("/",N637)-1)</f>
        <v>technology</v>
      </c>
      <c r="R637" t="str">
        <f>RIGHT(N637,LEN(N637)-FIND("/",N637))</f>
        <v>web</v>
      </c>
      <c r="S637" s="9">
        <f>(J637/86400)+25569+(-6/24)</f>
        <v>42075.842152777783</v>
      </c>
      <c r="T637" s="9">
        <f>(I637/86400)+25569+(-6/24)</f>
        <v>42105.842152777783</v>
      </c>
      <c r="U637">
        <f>VLOOKUP(F637,Statenum_data!$A$1:$B$4,2,FALSE)</f>
        <v>3</v>
      </c>
    </row>
    <row r="638" spans="1:21" ht="30" x14ac:dyDescent="0.2">
      <c r="A638">
        <v>636</v>
      </c>
      <c r="B638" s="3" t="s">
        <v>637</v>
      </c>
      <c r="C638" s="3" t="s">
        <v>4746</v>
      </c>
      <c r="D638" s="13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>
        <f>E638/L638</f>
        <v>4</v>
      </c>
      <c r="Q638" t="str">
        <f>LEFT(N638,FIND("/",N638)-1)</f>
        <v>technology</v>
      </c>
      <c r="R638" t="str">
        <f>RIGHT(N638,LEN(N638)-FIND("/",N638))</f>
        <v>web</v>
      </c>
      <c r="S638" s="9">
        <f>(J638/86400)+25569+(-6/24)</f>
        <v>42131.205439814818</v>
      </c>
      <c r="T638" s="9">
        <f>(I638/86400)+25569+(-6/24)</f>
        <v>42161.19930555555</v>
      </c>
      <c r="U638">
        <f>VLOOKUP(F638,Statenum_data!$A$1:$B$4,2,FALSE)</f>
        <v>3</v>
      </c>
    </row>
    <row r="639" spans="1:21" ht="45" x14ac:dyDescent="0.2">
      <c r="A639">
        <v>637</v>
      </c>
      <c r="B639" s="3" t="s">
        <v>638</v>
      </c>
      <c r="C639" s="3" t="s">
        <v>4747</v>
      </c>
      <c r="D639" s="13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t="e">
        <f>E639/L639</f>
        <v>#DIV/0!</v>
      </c>
      <c r="Q639" t="str">
        <f>LEFT(N639,FIND("/",N639)-1)</f>
        <v>technology</v>
      </c>
      <c r="R639" t="str">
        <f>RIGHT(N639,LEN(N639)-FIND("/",N639))</f>
        <v>web</v>
      </c>
      <c r="S639" s="9">
        <f>(J639/86400)+25569+(-6/24)</f>
        <v>42762.712013888886</v>
      </c>
      <c r="T639" s="9">
        <f>(I639/86400)+25569+(-6/24)</f>
        <v>42791.711111111115</v>
      </c>
      <c r="U639">
        <f>VLOOKUP(F639,Statenum_data!$A$1:$B$4,2,FALSE)</f>
        <v>3</v>
      </c>
    </row>
    <row r="640" spans="1:21" x14ac:dyDescent="0.2">
      <c r="A640">
        <v>638</v>
      </c>
      <c r="B640" s="3" t="s">
        <v>639</v>
      </c>
      <c r="C640" s="3" t="s">
        <v>4748</v>
      </c>
      <c r="D640" s="13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>
        <f>E640/L640</f>
        <v>3</v>
      </c>
      <c r="Q640" t="str">
        <f>LEFT(N640,FIND("/",N640)-1)</f>
        <v>technology</v>
      </c>
      <c r="R640" t="str">
        <f>RIGHT(N640,LEN(N640)-FIND("/",N640))</f>
        <v>web</v>
      </c>
      <c r="S640" s="9">
        <f>(J640/86400)+25569+(-6/24)</f>
        <v>42759.343310185184</v>
      </c>
      <c r="T640" s="9">
        <f>(I640/86400)+25569+(-6/24)</f>
        <v>42819.30164351852</v>
      </c>
      <c r="U640">
        <f>VLOOKUP(F640,Statenum_data!$A$1:$B$4,2,FALSE)</f>
        <v>3</v>
      </c>
    </row>
    <row r="641" spans="1:21" ht="30" x14ac:dyDescent="0.2">
      <c r="A641">
        <v>639</v>
      </c>
      <c r="B641" s="3" t="s">
        <v>640</v>
      </c>
      <c r="C641" s="3" t="s">
        <v>4749</v>
      </c>
      <c r="D641" s="13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>
        <f>E641/L641</f>
        <v>1</v>
      </c>
      <c r="Q641" t="str">
        <f>LEFT(N641,FIND("/",N641)-1)</f>
        <v>technology</v>
      </c>
      <c r="R641" t="str">
        <f>RIGHT(N641,LEN(N641)-FIND("/",N641))</f>
        <v>web</v>
      </c>
      <c r="S641" s="9">
        <f>(J641/86400)+25569+(-6/24)</f>
        <v>41865.333275462966</v>
      </c>
      <c r="T641" s="9">
        <f>(I641/86400)+25569+(-6/24)</f>
        <v>41925.333275462966</v>
      </c>
      <c r="U641">
        <f>VLOOKUP(F641,Statenum_data!$A$1:$B$4,2,FALSE)</f>
        <v>3</v>
      </c>
    </row>
    <row r="642" spans="1:21" ht="45" x14ac:dyDescent="0.2">
      <c r="A642">
        <v>640</v>
      </c>
      <c r="B642" s="3" t="s">
        <v>641</v>
      </c>
      <c r="C642" s="3" t="s">
        <v>4750</v>
      </c>
      <c r="D642" s="13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>
        <f>E642/L642</f>
        <v>50.5</v>
      </c>
      <c r="Q642" t="str">
        <f>LEFT(N642,FIND("/",N642)-1)</f>
        <v>technology</v>
      </c>
      <c r="R642" t="str">
        <f>RIGHT(N642,LEN(N642)-FIND("/",N642))</f>
        <v>wearables</v>
      </c>
      <c r="S642" s="9">
        <f>(J642/86400)+25569+(-6/24)</f>
        <v>42683.170312499999</v>
      </c>
      <c r="T642" s="9">
        <f>(I642/86400)+25569+(-6/24)</f>
        <v>42698.708333333328</v>
      </c>
      <c r="U642">
        <f>VLOOKUP(F642,Statenum_data!$A$1:$B$4,2,FALSE)</f>
        <v>1</v>
      </c>
    </row>
    <row r="643" spans="1:21" ht="45" x14ac:dyDescent="0.2">
      <c r="A643">
        <v>641</v>
      </c>
      <c r="B643" s="3" t="s">
        <v>642</v>
      </c>
      <c r="C643" s="3" t="s">
        <v>4751</v>
      </c>
      <c r="D643" s="1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>
        <f>E643/L643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9">
        <f>(J643/86400)+25569+(-6/24)</f>
        <v>42199.32</v>
      </c>
      <c r="T643" s="9">
        <f>(I643/86400)+25569+(-6/24)</f>
        <v>42229.32</v>
      </c>
      <c r="U643">
        <f>VLOOKUP(F643,Statenum_data!$A$1:$B$4,2,FALSE)</f>
        <v>1</v>
      </c>
    </row>
    <row r="644" spans="1:21" ht="45" x14ac:dyDescent="0.2">
      <c r="A644">
        <v>642</v>
      </c>
      <c r="B644" s="3" t="s">
        <v>643</v>
      </c>
      <c r="C644" s="3" t="s">
        <v>4752</v>
      </c>
      <c r="D644" s="13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>
        <f>E644/L644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9">
        <f>(J644/86400)+25569+(-6/24)</f>
        <v>42199.401319444441</v>
      </c>
      <c r="T644" s="9">
        <f>(I644/86400)+25569+(-6/24)</f>
        <v>42235.401319444441</v>
      </c>
      <c r="U644">
        <f>VLOOKUP(F644,Statenum_data!$A$1:$B$4,2,FALSE)</f>
        <v>1</v>
      </c>
    </row>
    <row r="645" spans="1:21" ht="30" x14ac:dyDescent="0.2">
      <c r="A645">
        <v>643</v>
      </c>
      <c r="B645" s="3" t="s">
        <v>644</v>
      </c>
      <c r="C645" s="3" t="s">
        <v>4753</v>
      </c>
      <c r="D645" s="13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>
        <f>E645/L645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9">
        <f>(J645/86400)+25569+(-6/24)</f>
        <v>42100.392071759255</v>
      </c>
      <c r="T645" s="9">
        <f>(I645/86400)+25569+(-6/24)</f>
        <v>42155.392071759255</v>
      </c>
      <c r="U645">
        <f>VLOOKUP(F645,Statenum_data!$A$1:$B$4,2,FALSE)</f>
        <v>1</v>
      </c>
    </row>
    <row r="646" spans="1:21" ht="45" x14ac:dyDescent="0.2">
      <c r="A646">
        <v>644</v>
      </c>
      <c r="B646" s="3" t="s">
        <v>645</v>
      </c>
      <c r="C646" s="3" t="s">
        <v>4754</v>
      </c>
      <c r="D646" s="13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>
        <f>E646/L646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9">
        <f>(J646/86400)+25569+(-6/24)</f>
        <v>41898.415960648148</v>
      </c>
      <c r="T646" s="9">
        <f>(I646/86400)+25569+(-6/24)</f>
        <v>41940.791666666664</v>
      </c>
      <c r="U646">
        <f>VLOOKUP(F646,Statenum_data!$A$1:$B$4,2,FALSE)</f>
        <v>1</v>
      </c>
    </row>
    <row r="647" spans="1:21" ht="30" x14ac:dyDescent="0.2">
      <c r="A647">
        <v>645</v>
      </c>
      <c r="B647" s="3" t="s">
        <v>646</v>
      </c>
      <c r="C647" s="3" t="s">
        <v>4755</v>
      </c>
      <c r="D647" s="13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>
        <f>E647/L647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9">
        <f>(J647/86400)+25569+(-6/24)</f>
        <v>42563.776319444441</v>
      </c>
      <c r="T647" s="9">
        <f>(I647/86400)+25569+(-6/24)</f>
        <v>42593.776319444441</v>
      </c>
      <c r="U647">
        <f>VLOOKUP(F647,Statenum_data!$A$1:$B$4,2,FALSE)</f>
        <v>1</v>
      </c>
    </row>
    <row r="648" spans="1:21" ht="45" x14ac:dyDescent="0.2">
      <c r="A648">
        <v>646</v>
      </c>
      <c r="B648" s="3" t="s">
        <v>647</v>
      </c>
      <c r="C648" s="3" t="s">
        <v>4756</v>
      </c>
      <c r="D648" s="13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>
        <f>E648/L648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9">
        <f>(J648/86400)+25569+(-6/24)</f>
        <v>41832.602627314816</v>
      </c>
      <c r="T648" s="9">
        <f>(I648/86400)+25569+(-6/24)</f>
        <v>41862.602627314816</v>
      </c>
      <c r="U648">
        <f>VLOOKUP(F648,Statenum_data!$A$1:$B$4,2,FALSE)</f>
        <v>1</v>
      </c>
    </row>
    <row r="649" spans="1:21" ht="45" x14ac:dyDescent="0.2">
      <c r="A649">
        <v>647</v>
      </c>
      <c r="B649" s="3" t="s">
        <v>648</v>
      </c>
      <c r="C649" s="3" t="s">
        <v>4757</v>
      </c>
      <c r="D649" s="13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>
        <f>E649/L649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9">
        <f>(J649/86400)+25569+(-6/24)</f>
        <v>42416.517928240741</v>
      </c>
      <c r="T649" s="9">
        <f>(I649/86400)+25569+(-6/24)</f>
        <v>42446.476261574076</v>
      </c>
      <c r="U649">
        <f>VLOOKUP(F649,Statenum_data!$A$1:$B$4,2,FALSE)</f>
        <v>1</v>
      </c>
    </row>
    <row r="650" spans="1:21" ht="30" x14ac:dyDescent="0.2">
      <c r="A650">
        <v>648</v>
      </c>
      <c r="B650" s="3" t="s">
        <v>649</v>
      </c>
      <c r="C650" s="3" t="s">
        <v>4758</v>
      </c>
      <c r="D650" s="13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>
        <f>E650/L650</f>
        <v>1644</v>
      </c>
      <c r="Q650" t="str">
        <f>LEFT(N650,FIND("/",N650)-1)</f>
        <v>technology</v>
      </c>
      <c r="R650" t="str">
        <f>RIGHT(N650,LEN(N650)-FIND("/",N650))</f>
        <v>wearables</v>
      </c>
      <c r="S650" s="9">
        <f>(J650/86400)+25569+(-6/24)</f>
        <v>41891.443379629629</v>
      </c>
      <c r="T650" s="9">
        <f>(I650/86400)+25569+(-6/24)</f>
        <v>41926.443379629629</v>
      </c>
      <c r="U650">
        <f>VLOOKUP(F650,Statenum_data!$A$1:$B$4,2,FALSE)</f>
        <v>1</v>
      </c>
    </row>
    <row r="651" spans="1:21" ht="45" x14ac:dyDescent="0.2">
      <c r="A651">
        <v>649</v>
      </c>
      <c r="B651" s="3" t="s">
        <v>650</v>
      </c>
      <c r="C651" s="3" t="s">
        <v>4759</v>
      </c>
      <c r="D651" s="13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>
        <f>E651/L651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9">
        <f>(J651/86400)+25569+(-6/24)</f>
        <v>41877.662187499998</v>
      </c>
      <c r="T651" s="9">
        <f>(I651/86400)+25569+(-6/24)</f>
        <v>41898.662187499998</v>
      </c>
      <c r="U651">
        <f>VLOOKUP(F651,Statenum_data!$A$1:$B$4,2,FALSE)</f>
        <v>1</v>
      </c>
    </row>
    <row r="652" spans="1:21" ht="45" x14ac:dyDescent="0.2">
      <c r="A652">
        <v>650</v>
      </c>
      <c r="B652" s="3" t="s">
        <v>651</v>
      </c>
      <c r="C652" s="3" t="s">
        <v>4760</v>
      </c>
      <c r="D652" s="13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>
        <f>E652/L652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9">
        <f>(J652/86400)+25569+(-6/24)</f>
        <v>41931.786851851852</v>
      </c>
      <c r="T652" s="9">
        <f>(I652/86400)+25569+(-6/24)</f>
        <v>41991.828518518523</v>
      </c>
      <c r="U652">
        <f>VLOOKUP(F652,Statenum_data!$A$1:$B$4,2,FALSE)</f>
        <v>1</v>
      </c>
    </row>
    <row r="653" spans="1:21" ht="45" x14ac:dyDescent="0.2">
      <c r="A653">
        <v>651</v>
      </c>
      <c r="B653" s="3" t="s">
        <v>652</v>
      </c>
      <c r="C653" s="3" t="s">
        <v>4761</v>
      </c>
      <c r="D653" s="1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>
        <f>E653/L653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9">
        <f>(J653/86400)+25569+(-6/24)</f>
        <v>41955.767488425925</v>
      </c>
      <c r="T653" s="9">
        <f>(I653/86400)+25569+(-6/24)</f>
        <v>41985.767488425925</v>
      </c>
      <c r="U653">
        <f>VLOOKUP(F653,Statenum_data!$A$1:$B$4,2,FALSE)</f>
        <v>1</v>
      </c>
    </row>
    <row r="654" spans="1:21" ht="45" x14ac:dyDescent="0.2">
      <c r="A654">
        <v>652</v>
      </c>
      <c r="B654" s="3" t="s">
        <v>653</v>
      </c>
      <c r="C654" s="3" t="s">
        <v>4762</v>
      </c>
      <c r="D654" s="13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>
        <f>E654/L654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9">
        <f>(J654/86400)+25569+(-6/24)</f>
        <v>42675.440393518518</v>
      </c>
      <c r="T654" s="9">
        <f>(I654/86400)+25569+(-6/24)</f>
        <v>42705.482060185182</v>
      </c>
      <c r="U654">
        <f>VLOOKUP(F654,Statenum_data!$A$1:$B$4,2,FALSE)</f>
        <v>1</v>
      </c>
    </row>
    <row r="655" spans="1:21" ht="45" x14ac:dyDescent="0.2">
      <c r="A655">
        <v>653</v>
      </c>
      <c r="B655" s="3" t="s">
        <v>654</v>
      </c>
      <c r="C655" s="3" t="s">
        <v>4763</v>
      </c>
      <c r="D655" s="13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>
        <f>E655/L655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9">
        <f>(J655/86400)+25569+(-6/24)</f>
        <v>42199.368518518517</v>
      </c>
      <c r="T655" s="9">
        <f>(I655/86400)+25569+(-6/24)</f>
        <v>42236.368518518517</v>
      </c>
      <c r="U655">
        <f>VLOOKUP(F655,Statenum_data!$A$1:$B$4,2,FALSE)</f>
        <v>1</v>
      </c>
    </row>
    <row r="656" spans="1:21" ht="45" x14ac:dyDescent="0.2">
      <c r="A656">
        <v>654</v>
      </c>
      <c r="B656" s="3" t="s">
        <v>655</v>
      </c>
      <c r="C656" s="3" t="s">
        <v>4764</v>
      </c>
      <c r="D656" s="13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>
        <f>E656/L656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9">
        <f>(J656/86400)+25569+(-6/24)</f>
        <v>42163.707326388889</v>
      </c>
      <c r="T656" s="9">
        <f>(I656/86400)+25569+(-6/24)</f>
        <v>42193.707326388889</v>
      </c>
      <c r="U656">
        <f>VLOOKUP(F656,Statenum_data!$A$1:$B$4,2,FALSE)</f>
        <v>1</v>
      </c>
    </row>
    <row r="657" spans="1:21" ht="45" x14ac:dyDescent="0.2">
      <c r="A657">
        <v>655</v>
      </c>
      <c r="B657" s="3" t="s">
        <v>656</v>
      </c>
      <c r="C657" s="3" t="s">
        <v>4765</v>
      </c>
      <c r="D657" s="13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>
        <f>E657/L657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9">
        <f>(J657/86400)+25569+(-6/24)</f>
        <v>42045.707314814819</v>
      </c>
      <c r="T657" s="9">
        <f>(I657/86400)+25569+(-6/24)</f>
        <v>42075.665648148148</v>
      </c>
      <c r="U657">
        <f>VLOOKUP(F657,Statenum_data!$A$1:$B$4,2,FALSE)</f>
        <v>1</v>
      </c>
    </row>
    <row r="658" spans="1:21" ht="45" x14ac:dyDescent="0.2">
      <c r="A658">
        <v>656</v>
      </c>
      <c r="B658" s="3" t="s">
        <v>657</v>
      </c>
      <c r="C658" s="3" t="s">
        <v>4766</v>
      </c>
      <c r="D658" s="13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>
        <f>E658/L658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9">
        <f>(J658/86400)+25569+(-6/24)</f>
        <v>42417.554618055554</v>
      </c>
      <c r="T658" s="9">
        <f>(I658/86400)+25569+(-6/24)</f>
        <v>42477.51295138889</v>
      </c>
      <c r="U658">
        <f>VLOOKUP(F658,Statenum_data!$A$1:$B$4,2,FALSE)</f>
        <v>1</v>
      </c>
    </row>
    <row r="659" spans="1:21" ht="45" x14ac:dyDescent="0.2">
      <c r="A659">
        <v>657</v>
      </c>
      <c r="B659" s="3" t="s">
        <v>658</v>
      </c>
      <c r="C659" s="3" t="s">
        <v>4767</v>
      </c>
      <c r="D659" s="13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>
        <f>E659/L659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9">
        <f>(J659/86400)+25569+(-6/24)</f>
        <v>42331.59574074074</v>
      </c>
      <c r="T659" s="9">
        <f>(I659/86400)+25569+(-6/24)</f>
        <v>42361.59574074074</v>
      </c>
      <c r="U659">
        <f>VLOOKUP(F659,Statenum_data!$A$1:$B$4,2,FALSE)</f>
        <v>1</v>
      </c>
    </row>
    <row r="660" spans="1:21" ht="45" x14ac:dyDescent="0.2">
      <c r="A660">
        <v>658</v>
      </c>
      <c r="B660" s="3" t="s">
        <v>659</v>
      </c>
      <c r="C660" s="3" t="s">
        <v>4768</v>
      </c>
      <c r="D660" s="13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>
        <f>E660/L660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9">
        <f>(J660/86400)+25569+(-6/24)</f>
        <v>42178.910752314812</v>
      </c>
      <c r="T660" s="9">
        <f>(I660/86400)+25569+(-6/24)</f>
        <v>42211.5</v>
      </c>
      <c r="U660">
        <f>VLOOKUP(F660,Statenum_data!$A$1:$B$4,2,FALSE)</f>
        <v>1</v>
      </c>
    </row>
    <row r="661" spans="1:21" x14ac:dyDescent="0.2">
      <c r="A661">
        <v>659</v>
      </c>
      <c r="B661" s="3" t="s">
        <v>660</v>
      </c>
      <c r="C661" s="3" t="s">
        <v>4769</v>
      </c>
      <c r="D661" s="13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>
        <f>E661/L661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9">
        <f>(J661/86400)+25569+(-6/24)</f>
        <v>42209.343692129631</v>
      </c>
      <c r="T661" s="9">
        <f>(I661/86400)+25569+(-6/24)</f>
        <v>42239.343692129631</v>
      </c>
      <c r="U661">
        <f>VLOOKUP(F661,Statenum_data!$A$1:$B$4,2,FALSE)</f>
        <v>1</v>
      </c>
    </row>
    <row r="662" spans="1:21" ht="45" x14ac:dyDescent="0.2">
      <c r="A662">
        <v>660</v>
      </c>
      <c r="B662" s="3" t="s">
        <v>661</v>
      </c>
      <c r="C662" s="3" t="s">
        <v>4770</v>
      </c>
      <c r="D662" s="13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>
        <f>E662/L662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9">
        <f>(J662/86400)+25569+(-6/24)</f>
        <v>41922.491655092592</v>
      </c>
      <c r="T662" s="9">
        <f>(I662/86400)+25569+(-6/24)</f>
        <v>41952.533321759256</v>
      </c>
      <c r="U662">
        <f>VLOOKUP(F662,Statenum_data!$A$1:$B$4,2,FALSE)</f>
        <v>2</v>
      </c>
    </row>
    <row r="663" spans="1:21" ht="45" x14ac:dyDescent="0.2">
      <c r="A663">
        <v>661</v>
      </c>
      <c r="B663" s="3" t="s">
        <v>662</v>
      </c>
      <c r="C663" s="3" t="s">
        <v>4771</v>
      </c>
      <c r="D663" s="1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>
        <f>E663/L663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9">
        <f>(J663/86400)+25569+(-6/24)</f>
        <v>42636.395358796297</v>
      </c>
      <c r="T663" s="9">
        <f>(I663/86400)+25569+(-6/24)</f>
        <v>42666.395358796297</v>
      </c>
      <c r="U663">
        <f>VLOOKUP(F663,Statenum_data!$A$1:$B$4,2,FALSE)</f>
        <v>2</v>
      </c>
    </row>
    <row r="664" spans="1:21" ht="30" x14ac:dyDescent="0.2">
      <c r="A664">
        <v>662</v>
      </c>
      <c r="B664" s="3" t="s">
        <v>663</v>
      </c>
      <c r="C664" s="3" t="s">
        <v>4772</v>
      </c>
      <c r="D664" s="13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>
        <f>E664/L664</f>
        <v>39</v>
      </c>
      <c r="Q664" t="str">
        <f>LEFT(N664,FIND("/",N664)-1)</f>
        <v>technology</v>
      </c>
      <c r="R664" t="str">
        <f>RIGHT(N664,LEN(N664)-FIND("/",N664))</f>
        <v>wearables</v>
      </c>
      <c r="S664" s="9">
        <f>(J664/86400)+25569+(-6/24)</f>
        <v>41990.188043981485</v>
      </c>
      <c r="T664" s="9">
        <f>(I664/86400)+25569+(-6/24)</f>
        <v>42020.188043981485</v>
      </c>
      <c r="U664">
        <f>VLOOKUP(F664,Statenum_data!$A$1:$B$4,2,FALSE)</f>
        <v>2</v>
      </c>
    </row>
    <row r="665" spans="1:21" ht="45" x14ac:dyDescent="0.2">
      <c r="A665">
        <v>663</v>
      </c>
      <c r="B665" s="3" t="s">
        <v>664</v>
      </c>
      <c r="C665" s="3" t="s">
        <v>4773</v>
      </c>
      <c r="D665" s="13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>
        <f>E665/L665</f>
        <v>100</v>
      </c>
      <c r="Q665" t="str">
        <f>LEFT(N665,FIND("/",N665)-1)</f>
        <v>technology</v>
      </c>
      <c r="R665" t="str">
        <f>RIGHT(N665,LEN(N665)-FIND("/",N665))</f>
        <v>wearables</v>
      </c>
      <c r="S665" s="9">
        <f>(J665/86400)+25569+(-6/24)</f>
        <v>42173.593240740738</v>
      </c>
      <c r="T665" s="9">
        <f>(I665/86400)+25569+(-6/24)</f>
        <v>42203.593240740738</v>
      </c>
      <c r="U665">
        <f>VLOOKUP(F665,Statenum_data!$A$1:$B$4,2,FALSE)</f>
        <v>2</v>
      </c>
    </row>
    <row r="666" spans="1:21" ht="45" x14ac:dyDescent="0.2">
      <c r="A666">
        <v>664</v>
      </c>
      <c r="B666" s="3" t="s">
        <v>665</v>
      </c>
      <c r="C666" s="3" t="s">
        <v>4774</v>
      </c>
      <c r="D666" s="13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>
        <f>E666/L666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9">
        <f>(J666/86400)+25569+(-6/24)</f>
        <v>42077.416377314818</v>
      </c>
      <c r="T666" s="9">
        <f>(I666/86400)+25569+(-6/24)</f>
        <v>42107.416377314818</v>
      </c>
      <c r="U666">
        <f>VLOOKUP(F666,Statenum_data!$A$1:$B$4,2,FALSE)</f>
        <v>2</v>
      </c>
    </row>
    <row r="667" spans="1:21" ht="45" x14ac:dyDescent="0.2">
      <c r="A667">
        <v>665</v>
      </c>
      <c r="B667" s="3" t="s">
        <v>666</v>
      </c>
      <c r="C667" s="3" t="s">
        <v>4775</v>
      </c>
      <c r="D667" s="13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>
        <f>E667/L667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9">
        <f>(J667/86400)+25569+(-6/24)</f>
        <v>42688.461354166662</v>
      </c>
      <c r="T667" s="9">
        <f>(I667/86400)+25569+(-6/24)</f>
        <v>42748.461354166662</v>
      </c>
      <c r="U667">
        <f>VLOOKUP(F667,Statenum_data!$A$1:$B$4,2,FALSE)</f>
        <v>2</v>
      </c>
    </row>
    <row r="668" spans="1:21" ht="45" x14ac:dyDescent="0.2">
      <c r="A668">
        <v>666</v>
      </c>
      <c r="B668" s="3" t="s">
        <v>667</v>
      </c>
      <c r="C668" s="3" t="s">
        <v>4776</v>
      </c>
      <c r="D668" s="13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>
        <f>E668/L668</f>
        <v>2</v>
      </c>
      <c r="Q668" t="str">
        <f>LEFT(N668,FIND("/",N668)-1)</f>
        <v>technology</v>
      </c>
      <c r="R668" t="str">
        <f>RIGHT(N668,LEN(N668)-FIND("/",N668))</f>
        <v>wearables</v>
      </c>
      <c r="S668" s="9">
        <f>(J668/86400)+25569+(-6/24)</f>
        <v>41838.582152777773</v>
      </c>
      <c r="T668" s="9">
        <f>(I668/86400)+25569+(-6/24)</f>
        <v>41868.582152777773</v>
      </c>
      <c r="U668">
        <f>VLOOKUP(F668,Statenum_data!$A$1:$B$4,2,FALSE)</f>
        <v>2</v>
      </c>
    </row>
    <row r="669" spans="1:21" ht="45" x14ac:dyDescent="0.2">
      <c r="A669">
        <v>667</v>
      </c>
      <c r="B669" s="3" t="s">
        <v>668</v>
      </c>
      <c r="C669" s="3" t="s">
        <v>4777</v>
      </c>
      <c r="D669" s="13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>
        <f>E669/L669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9">
        <f>(J669/86400)+25569+(-6/24)</f>
        <v>42632.123414351852</v>
      </c>
      <c r="T669" s="9">
        <f>(I669/86400)+25569+(-6/24)</f>
        <v>42672.123414351852</v>
      </c>
      <c r="U669">
        <f>VLOOKUP(F669,Statenum_data!$A$1:$B$4,2,FALSE)</f>
        <v>2</v>
      </c>
    </row>
    <row r="670" spans="1:21" ht="45" x14ac:dyDescent="0.2">
      <c r="A670">
        <v>668</v>
      </c>
      <c r="B670" s="3" t="s">
        <v>669</v>
      </c>
      <c r="C670" s="3" t="s">
        <v>4778</v>
      </c>
      <c r="D670" s="13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>
        <f>E670/L670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9">
        <f>(J670/86400)+25569+(-6/24)</f>
        <v>42090.581273148149</v>
      </c>
      <c r="T670" s="9">
        <f>(I670/86400)+25569+(-6/24)</f>
        <v>42135.581273148149</v>
      </c>
      <c r="U670">
        <f>VLOOKUP(F670,Statenum_data!$A$1:$B$4,2,FALSE)</f>
        <v>2</v>
      </c>
    </row>
    <row r="671" spans="1:21" ht="60" x14ac:dyDescent="0.2">
      <c r="A671">
        <v>669</v>
      </c>
      <c r="B671" s="3" t="s">
        <v>670</v>
      </c>
      <c r="C671" s="3" t="s">
        <v>4779</v>
      </c>
      <c r="D671" s="13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>
        <f>E671/L671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9">
        <f>(J671/86400)+25569+(-6/24)</f>
        <v>42527.375671296293</v>
      </c>
      <c r="T671" s="9">
        <f>(I671/86400)+25569+(-6/24)</f>
        <v>42557.375671296293</v>
      </c>
      <c r="U671">
        <f>VLOOKUP(F671,Statenum_data!$A$1:$B$4,2,FALSE)</f>
        <v>2</v>
      </c>
    </row>
    <row r="672" spans="1:21" ht="45" x14ac:dyDescent="0.2">
      <c r="A672">
        <v>670</v>
      </c>
      <c r="B672" s="3" t="s">
        <v>671</v>
      </c>
      <c r="C672" s="3" t="s">
        <v>4780</v>
      </c>
      <c r="D672" s="13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>
        <f>E672/L672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9">
        <f>(J672/86400)+25569+(-6/24)</f>
        <v>42506.459722222222</v>
      </c>
      <c r="T672" s="9">
        <f>(I672/86400)+25569+(-6/24)</f>
        <v>42540.090277777781</v>
      </c>
      <c r="U672">
        <f>VLOOKUP(F672,Statenum_data!$A$1:$B$4,2,FALSE)</f>
        <v>2</v>
      </c>
    </row>
    <row r="673" spans="1:21" ht="45" x14ac:dyDescent="0.2">
      <c r="A673">
        <v>671</v>
      </c>
      <c r="B673" s="3" t="s">
        <v>672</v>
      </c>
      <c r="C673" s="3" t="s">
        <v>4781</v>
      </c>
      <c r="D673" s="1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>
        <f>E673/L673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9">
        <f>(J673/86400)+25569+(-6/24)</f>
        <v>41984.442731481482</v>
      </c>
      <c r="T673" s="9">
        <f>(I673/86400)+25569+(-6/24)</f>
        <v>42017.916666666672</v>
      </c>
      <c r="U673">
        <f>VLOOKUP(F673,Statenum_data!$A$1:$B$4,2,FALSE)</f>
        <v>2</v>
      </c>
    </row>
    <row r="674" spans="1:21" ht="45" x14ac:dyDescent="0.2">
      <c r="A674">
        <v>672</v>
      </c>
      <c r="B674" s="3" t="s">
        <v>673</v>
      </c>
      <c r="C674" s="3" t="s">
        <v>4782</v>
      </c>
      <c r="D674" s="13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>
        <f>E674/L674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9">
        <f>(J674/86400)+25569+(-6/24)</f>
        <v>41973.969490740739</v>
      </c>
      <c r="T674" s="9">
        <f>(I674/86400)+25569+(-6/24)</f>
        <v>42004.957638888889</v>
      </c>
      <c r="U674">
        <f>VLOOKUP(F674,Statenum_data!$A$1:$B$4,2,FALSE)</f>
        <v>2</v>
      </c>
    </row>
    <row r="675" spans="1:21" ht="45" x14ac:dyDescent="0.2">
      <c r="A675">
        <v>673</v>
      </c>
      <c r="B675" s="3" t="s">
        <v>674</v>
      </c>
      <c r="C675" s="3" t="s">
        <v>4783</v>
      </c>
      <c r="D675" s="13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>
        <f>E675/L675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9">
        <f>(J675/86400)+25569+(-6/24)</f>
        <v>41838.590474537035</v>
      </c>
      <c r="T675" s="9">
        <f>(I675/86400)+25569+(-6/24)</f>
        <v>41883.590474537035</v>
      </c>
      <c r="U675">
        <f>VLOOKUP(F675,Statenum_data!$A$1:$B$4,2,FALSE)</f>
        <v>2</v>
      </c>
    </row>
    <row r="676" spans="1:21" ht="30" x14ac:dyDescent="0.2">
      <c r="A676">
        <v>674</v>
      </c>
      <c r="B676" s="3" t="s">
        <v>675</v>
      </c>
      <c r="C676" s="3" t="s">
        <v>4784</v>
      </c>
      <c r="D676" s="13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>
        <f>E676/L676</f>
        <v>7.5</v>
      </c>
      <c r="Q676" t="str">
        <f>LEFT(N676,FIND("/",N676)-1)</f>
        <v>technology</v>
      </c>
      <c r="R676" t="str">
        <f>RIGHT(N676,LEN(N676)-FIND("/",N676))</f>
        <v>wearables</v>
      </c>
      <c r="S676" s="9">
        <f>(J676/86400)+25569+(-6/24)</f>
        <v>41802.866053240738</v>
      </c>
      <c r="T676" s="9">
        <f>(I676/86400)+25569+(-6/24)</f>
        <v>41862.866053240738</v>
      </c>
      <c r="U676">
        <f>VLOOKUP(F676,Statenum_data!$A$1:$B$4,2,FALSE)</f>
        <v>2</v>
      </c>
    </row>
    <row r="677" spans="1:21" ht="45" x14ac:dyDescent="0.2">
      <c r="A677">
        <v>675</v>
      </c>
      <c r="B677" s="3" t="s">
        <v>676</v>
      </c>
      <c r="C677" s="3" t="s">
        <v>4785</v>
      </c>
      <c r="D677" s="13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>
        <f>E677/L677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9">
        <f>(J677/86400)+25569+(-6/24)</f>
        <v>41975.680601851855</v>
      </c>
      <c r="T677" s="9">
        <f>(I677/86400)+25569+(-6/24)</f>
        <v>42005.040972222225</v>
      </c>
      <c r="U677">
        <f>VLOOKUP(F677,Statenum_data!$A$1:$B$4,2,FALSE)</f>
        <v>2</v>
      </c>
    </row>
    <row r="678" spans="1:21" ht="60" x14ac:dyDescent="0.2">
      <c r="A678">
        <v>676</v>
      </c>
      <c r="B678" s="3" t="s">
        <v>677</v>
      </c>
      <c r="C678" s="3" t="s">
        <v>4786</v>
      </c>
      <c r="D678" s="13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>
        <f>E678/L678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9">
        <f>(J678/86400)+25569+(-6/24)</f>
        <v>42012.51829861111</v>
      </c>
      <c r="T678" s="9">
        <f>(I678/86400)+25569+(-6/24)</f>
        <v>42042.51829861111</v>
      </c>
      <c r="U678">
        <f>VLOOKUP(F678,Statenum_data!$A$1:$B$4,2,FALSE)</f>
        <v>2</v>
      </c>
    </row>
    <row r="679" spans="1:21" ht="45" x14ac:dyDescent="0.2">
      <c r="A679">
        <v>677</v>
      </c>
      <c r="B679" s="3" t="s">
        <v>678</v>
      </c>
      <c r="C679" s="3" t="s">
        <v>4787</v>
      </c>
      <c r="D679" s="13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>
        <f>E679/L679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9">
        <f>(J679/86400)+25569+(-6/24)</f>
        <v>42504.153877314813</v>
      </c>
      <c r="T679" s="9">
        <f>(I679/86400)+25569+(-6/24)</f>
        <v>42549.153877314813</v>
      </c>
      <c r="U679">
        <f>VLOOKUP(F679,Statenum_data!$A$1:$B$4,2,FALSE)</f>
        <v>2</v>
      </c>
    </row>
    <row r="680" spans="1:21" ht="45" x14ac:dyDescent="0.2">
      <c r="A680">
        <v>678</v>
      </c>
      <c r="B680" s="3" t="s">
        <v>679</v>
      </c>
      <c r="C680" s="3" t="s">
        <v>4788</v>
      </c>
      <c r="D680" s="13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>
        <f>E680/L680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9">
        <f>(J680/86400)+25569+(-6/24)</f>
        <v>42481.126597222217</v>
      </c>
      <c r="T680" s="9">
        <f>(I680/86400)+25569+(-6/24)</f>
        <v>42511.126597222217</v>
      </c>
      <c r="U680">
        <f>VLOOKUP(F680,Statenum_data!$A$1:$B$4,2,FALSE)</f>
        <v>2</v>
      </c>
    </row>
    <row r="681" spans="1:21" ht="45" x14ac:dyDescent="0.2">
      <c r="A681">
        <v>679</v>
      </c>
      <c r="B681" s="3" t="s">
        <v>680</v>
      </c>
      <c r="C681" s="3" t="s">
        <v>4789</v>
      </c>
      <c r="D681" s="13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>
        <f>E681/L681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9">
        <f>(J681/86400)+25569+(-6/24)</f>
        <v>42556.445706018523</v>
      </c>
      <c r="T681" s="9">
        <f>(I681/86400)+25569+(-6/24)</f>
        <v>42616.445706018523</v>
      </c>
      <c r="U681">
        <f>VLOOKUP(F681,Statenum_data!$A$1:$B$4,2,FALSE)</f>
        <v>2</v>
      </c>
    </row>
    <row r="682" spans="1:21" ht="45" x14ac:dyDescent="0.2">
      <c r="A682">
        <v>680</v>
      </c>
      <c r="B682" s="3" t="s">
        <v>681</v>
      </c>
      <c r="C682" s="3" t="s">
        <v>4790</v>
      </c>
      <c r="D682" s="13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>
        <f>E682/L682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9">
        <f>(J682/86400)+25569+(-6/24)</f>
        <v>41864.251516203702</v>
      </c>
      <c r="T682" s="9">
        <f>(I682/86400)+25569+(-6/24)</f>
        <v>41899.251516203702</v>
      </c>
      <c r="U682">
        <f>VLOOKUP(F682,Statenum_data!$A$1:$B$4,2,FALSE)</f>
        <v>2</v>
      </c>
    </row>
    <row r="683" spans="1:21" ht="45" x14ac:dyDescent="0.2">
      <c r="A683">
        <v>681</v>
      </c>
      <c r="B683" s="3" t="s">
        <v>682</v>
      </c>
      <c r="C683" s="3" t="s">
        <v>4791</v>
      </c>
      <c r="D683" s="1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>
        <f>E683/L683</f>
        <v>1</v>
      </c>
      <c r="Q683" t="str">
        <f>LEFT(N683,FIND("/",N683)-1)</f>
        <v>technology</v>
      </c>
      <c r="R683" t="str">
        <f>RIGHT(N683,LEN(N683)-FIND("/",N683))</f>
        <v>wearables</v>
      </c>
      <c r="S683" s="9">
        <f>(J683/86400)+25569+(-6/24)</f>
        <v>42639.555601851855</v>
      </c>
      <c r="T683" s="9">
        <f>(I683/86400)+25569+(-6/24)</f>
        <v>42669.555601851855</v>
      </c>
      <c r="U683">
        <f>VLOOKUP(F683,Statenum_data!$A$1:$B$4,2,FALSE)</f>
        <v>2</v>
      </c>
    </row>
    <row r="684" spans="1:21" ht="45" x14ac:dyDescent="0.2">
      <c r="A684">
        <v>682</v>
      </c>
      <c r="B684" s="3" t="s">
        <v>683</v>
      </c>
      <c r="C684" s="3" t="s">
        <v>4792</v>
      </c>
      <c r="D684" s="13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>
        <f>E684/L684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9">
        <f>(J684/86400)+25569+(-6/24)</f>
        <v>42778.515300925923</v>
      </c>
      <c r="T684" s="9">
        <f>(I684/86400)+25569+(-6/24)</f>
        <v>42808.473634259259</v>
      </c>
      <c r="U684">
        <f>VLOOKUP(F684,Statenum_data!$A$1:$B$4,2,FALSE)</f>
        <v>2</v>
      </c>
    </row>
    <row r="685" spans="1:21" ht="45" x14ac:dyDescent="0.2">
      <c r="A685">
        <v>683</v>
      </c>
      <c r="B685" s="3" t="s">
        <v>684</v>
      </c>
      <c r="C685" s="3" t="s">
        <v>4793</v>
      </c>
      <c r="D685" s="13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>
        <f>E685/L685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9">
        <f>(J685/86400)+25569+(-6/24)</f>
        <v>42634.650046296301</v>
      </c>
      <c r="T685" s="9">
        <f>(I685/86400)+25569+(-6/24)</f>
        <v>42674.650046296301</v>
      </c>
      <c r="U685">
        <f>VLOOKUP(F685,Statenum_data!$A$1:$B$4,2,FALSE)</f>
        <v>2</v>
      </c>
    </row>
    <row r="686" spans="1:21" x14ac:dyDescent="0.2">
      <c r="A686">
        <v>684</v>
      </c>
      <c r="B686" s="3" t="s">
        <v>685</v>
      </c>
      <c r="C686" s="3" t="s">
        <v>4794</v>
      </c>
      <c r="D686" s="13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>
        <f>E686/L686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9">
        <f>(J686/86400)+25569+(-6/24)</f>
        <v>41809.223275462966</v>
      </c>
      <c r="T686" s="9">
        <f>(I686/86400)+25569+(-6/24)</f>
        <v>41844.875</v>
      </c>
      <c r="U686">
        <f>VLOOKUP(F686,Statenum_data!$A$1:$B$4,2,FALSE)</f>
        <v>2</v>
      </c>
    </row>
    <row r="687" spans="1:21" ht="45" x14ac:dyDescent="0.2">
      <c r="A687">
        <v>685</v>
      </c>
      <c r="B687" s="3" t="s">
        <v>686</v>
      </c>
      <c r="C687" s="3" t="s">
        <v>4795</v>
      </c>
      <c r="D687" s="13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>
        <f>E687/L687</f>
        <v>55.3</v>
      </c>
      <c r="Q687" t="str">
        <f>LEFT(N687,FIND("/",N687)-1)</f>
        <v>technology</v>
      </c>
      <c r="R687" t="str">
        <f>RIGHT(N687,LEN(N687)-FIND("/",N687))</f>
        <v>wearables</v>
      </c>
      <c r="S687" s="9">
        <f>(J687/86400)+25569+(-6/24)</f>
        <v>41971.616574074069</v>
      </c>
      <c r="T687" s="9">
        <f>(I687/86400)+25569+(-6/24)</f>
        <v>42016.616574074069</v>
      </c>
      <c r="U687">
        <f>VLOOKUP(F687,Statenum_data!$A$1:$B$4,2,FALSE)</f>
        <v>2</v>
      </c>
    </row>
    <row r="688" spans="1:21" ht="60" x14ac:dyDescent="0.2">
      <c r="A688">
        <v>686</v>
      </c>
      <c r="B688" s="3" t="s">
        <v>687</v>
      </c>
      <c r="C688" s="3" t="s">
        <v>4796</v>
      </c>
      <c r="D688" s="13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t="e">
        <f>E688/L688</f>
        <v>#DIV/0!</v>
      </c>
      <c r="Q688" t="str">
        <f>LEFT(N688,FIND("/",N688)-1)</f>
        <v>technology</v>
      </c>
      <c r="R688" t="str">
        <f>RIGHT(N688,LEN(N688)-FIND("/",N688))</f>
        <v>wearables</v>
      </c>
      <c r="S688" s="9">
        <f>(J688/86400)+25569+(-6/24)</f>
        <v>42189.423263888893</v>
      </c>
      <c r="T688" s="9">
        <f>(I688/86400)+25569+(-6/24)</f>
        <v>42219.423263888893</v>
      </c>
      <c r="U688">
        <f>VLOOKUP(F688,Statenum_data!$A$1:$B$4,2,FALSE)</f>
        <v>2</v>
      </c>
    </row>
    <row r="689" spans="1:21" ht="45" x14ac:dyDescent="0.2">
      <c r="A689">
        <v>687</v>
      </c>
      <c r="B689" s="3" t="s">
        <v>688</v>
      </c>
      <c r="C689" s="3" t="s">
        <v>4797</v>
      </c>
      <c r="D689" s="13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>
        <f>E689/L689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9">
        <f>(J689/86400)+25569+(-6/24)</f>
        <v>42711.500613425931</v>
      </c>
      <c r="T689" s="9">
        <f>(I689/86400)+25569+(-6/24)</f>
        <v>42771.500613425931</v>
      </c>
      <c r="U689">
        <f>VLOOKUP(F689,Statenum_data!$A$1:$B$4,2,FALSE)</f>
        <v>2</v>
      </c>
    </row>
    <row r="690" spans="1:21" ht="45" x14ac:dyDescent="0.2">
      <c r="A690">
        <v>688</v>
      </c>
      <c r="B690" s="3" t="s">
        <v>689</v>
      </c>
      <c r="C690" s="3" t="s">
        <v>4798</v>
      </c>
      <c r="D690" s="13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>
        <f>E690/L690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9">
        <f>(J690/86400)+25569+(-6/24)</f>
        <v>42261.854780092588</v>
      </c>
      <c r="T690" s="9">
        <f>(I690/86400)+25569+(-6/24)</f>
        <v>42291.854780092588</v>
      </c>
      <c r="U690">
        <f>VLOOKUP(F690,Statenum_data!$A$1:$B$4,2,FALSE)</f>
        <v>2</v>
      </c>
    </row>
    <row r="691" spans="1:21" ht="45" x14ac:dyDescent="0.2">
      <c r="A691">
        <v>689</v>
      </c>
      <c r="B691" s="3" t="s">
        <v>690</v>
      </c>
      <c r="C691" s="3" t="s">
        <v>4799</v>
      </c>
      <c r="D691" s="13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>
        <f>E691/L691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9">
        <f>(J691/86400)+25569+(-6/24)</f>
        <v>42675.41778935185</v>
      </c>
      <c r="T691" s="9">
        <f>(I691/86400)+25569+(-6/24)</f>
        <v>42711.957638888889</v>
      </c>
      <c r="U691">
        <f>VLOOKUP(F691,Statenum_data!$A$1:$B$4,2,FALSE)</f>
        <v>2</v>
      </c>
    </row>
    <row r="692" spans="1:21" ht="30" x14ac:dyDescent="0.2">
      <c r="A692">
        <v>690</v>
      </c>
      <c r="B692" s="3" t="s">
        <v>691</v>
      </c>
      <c r="C692" s="3" t="s">
        <v>4800</v>
      </c>
      <c r="D692" s="13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>
        <f>E692/L692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9">
        <f>(J692/86400)+25569+(-6/24)</f>
        <v>42579.384733796294</v>
      </c>
      <c r="T692" s="9">
        <f>(I692/86400)+25569+(-6/24)</f>
        <v>42622</v>
      </c>
      <c r="U692">
        <f>VLOOKUP(F692,Statenum_data!$A$1:$B$4,2,FALSE)</f>
        <v>2</v>
      </c>
    </row>
    <row r="693" spans="1:21" ht="45" x14ac:dyDescent="0.2">
      <c r="A693">
        <v>691</v>
      </c>
      <c r="B693" s="3" t="s">
        <v>692</v>
      </c>
      <c r="C693" s="3" t="s">
        <v>4801</v>
      </c>
      <c r="D693" s="1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>
        <f>E693/L693</f>
        <v>26</v>
      </c>
      <c r="Q693" t="str">
        <f>LEFT(N693,FIND("/",N693)-1)</f>
        <v>technology</v>
      </c>
      <c r="R693" t="str">
        <f>RIGHT(N693,LEN(N693)-FIND("/",N693))</f>
        <v>wearables</v>
      </c>
      <c r="S693" s="9">
        <f>(J693/86400)+25569+(-6/24)</f>
        <v>42157.778310185182</v>
      </c>
      <c r="T693" s="9">
        <f>(I693/86400)+25569+(-6/24)</f>
        <v>42185.778310185182</v>
      </c>
      <c r="U693">
        <f>VLOOKUP(F693,Statenum_data!$A$1:$B$4,2,FALSE)</f>
        <v>2</v>
      </c>
    </row>
    <row r="694" spans="1:21" ht="45" x14ac:dyDescent="0.2">
      <c r="A694">
        <v>692</v>
      </c>
      <c r="B694" s="3" t="s">
        <v>693</v>
      </c>
      <c r="C694" s="3" t="s">
        <v>4802</v>
      </c>
      <c r="D694" s="13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>
        <f>E694/L694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9">
        <f>(J694/86400)+25569+(-6/24)</f>
        <v>42696.12572916667</v>
      </c>
      <c r="T694" s="9">
        <f>(I694/86400)+25569+(-6/24)</f>
        <v>42726.12572916667</v>
      </c>
      <c r="U694">
        <f>VLOOKUP(F694,Statenum_data!$A$1:$B$4,2,FALSE)</f>
        <v>2</v>
      </c>
    </row>
    <row r="695" spans="1:21" ht="30" x14ac:dyDescent="0.2">
      <c r="A695">
        <v>693</v>
      </c>
      <c r="B695" s="3" t="s">
        <v>694</v>
      </c>
      <c r="C695" s="3" t="s">
        <v>4803</v>
      </c>
      <c r="D695" s="13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>
        <f>E695/L695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9">
        <f>(J695/86400)+25569+(-6/24)</f>
        <v>42094.558182870373</v>
      </c>
      <c r="T695" s="9">
        <f>(I695/86400)+25569+(-6/24)</f>
        <v>42124.558182870373</v>
      </c>
      <c r="U695">
        <f>VLOOKUP(F695,Statenum_data!$A$1:$B$4,2,FALSE)</f>
        <v>2</v>
      </c>
    </row>
    <row r="696" spans="1:21" ht="45" x14ac:dyDescent="0.2">
      <c r="A696">
        <v>694</v>
      </c>
      <c r="B696" s="3" t="s">
        <v>695</v>
      </c>
      <c r="C696" s="3" t="s">
        <v>4804</v>
      </c>
      <c r="D696" s="13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>
        <f>E696/L696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9">
        <f>(J696/86400)+25569+(-6/24)</f>
        <v>42737.413877314815</v>
      </c>
      <c r="T696" s="9">
        <f>(I696/86400)+25569+(-6/24)</f>
        <v>42767.413877314815</v>
      </c>
      <c r="U696">
        <f>VLOOKUP(F696,Statenum_data!$A$1:$B$4,2,FALSE)</f>
        <v>2</v>
      </c>
    </row>
    <row r="697" spans="1:21" ht="45" x14ac:dyDescent="0.2">
      <c r="A697">
        <v>695</v>
      </c>
      <c r="B697" s="3" t="s">
        <v>696</v>
      </c>
      <c r="C697" s="3" t="s">
        <v>4805</v>
      </c>
      <c r="D697" s="13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>
        <f>E697/L697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9">
        <f>(J697/86400)+25569+(-6/24)</f>
        <v>41913.271064814813</v>
      </c>
      <c r="T697" s="9">
        <f>(I697/86400)+25569+(-6/24)</f>
        <v>41943.271064814813</v>
      </c>
      <c r="U697">
        <f>VLOOKUP(F697,Statenum_data!$A$1:$B$4,2,FALSE)</f>
        <v>2</v>
      </c>
    </row>
    <row r="698" spans="1:21" ht="30" x14ac:dyDescent="0.2">
      <c r="A698">
        <v>696</v>
      </c>
      <c r="B698" s="3" t="s">
        <v>697</v>
      </c>
      <c r="C698" s="3" t="s">
        <v>4806</v>
      </c>
      <c r="D698" s="13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>
        <f>E698/L698</f>
        <v>1</v>
      </c>
      <c r="Q698" t="str">
        <f>LEFT(N698,FIND("/",N698)-1)</f>
        <v>technology</v>
      </c>
      <c r="R698" t="str">
        <f>RIGHT(N698,LEN(N698)-FIND("/",N698))</f>
        <v>wearables</v>
      </c>
      <c r="S698" s="9">
        <f>(J698/86400)+25569+(-6/24)</f>
        <v>41815.677106481482</v>
      </c>
      <c r="T698" s="9">
        <f>(I698/86400)+25569+(-6/24)</f>
        <v>41845.677106481482</v>
      </c>
      <c r="U698">
        <f>VLOOKUP(F698,Statenum_data!$A$1:$B$4,2,FALSE)</f>
        <v>2</v>
      </c>
    </row>
    <row r="699" spans="1:21" ht="45" x14ac:dyDescent="0.2">
      <c r="A699">
        <v>697</v>
      </c>
      <c r="B699" s="3" t="s">
        <v>698</v>
      </c>
      <c r="C699" s="3" t="s">
        <v>4807</v>
      </c>
      <c r="D699" s="13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>
        <f>E699/L699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9">
        <f>(J699/86400)+25569+(-6/24)</f>
        <v>42388.273020833338</v>
      </c>
      <c r="T699" s="9">
        <f>(I699/86400)+25569+(-6/24)</f>
        <v>42403.273020833338</v>
      </c>
      <c r="U699">
        <f>VLOOKUP(F699,Statenum_data!$A$1:$B$4,2,FALSE)</f>
        <v>2</v>
      </c>
    </row>
    <row r="700" spans="1:21" ht="45" x14ac:dyDescent="0.2">
      <c r="A700">
        <v>698</v>
      </c>
      <c r="B700" s="3" t="s">
        <v>699</v>
      </c>
      <c r="C700" s="3" t="s">
        <v>4808</v>
      </c>
      <c r="D700" s="13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>
        <f>E700/L700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9">
        <f>(J700/86400)+25569+(-6/24)</f>
        <v>41866.681076388893</v>
      </c>
      <c r="T700" s="9">
        <f>(I700/86400)+25569+(-6/24)</f>
        <v>41899.833333333336</v>
      </c>
      <c r="U700">
        <f>VLOOKUP(F700,Statenum_data!$A$1:$B$4,2,FALSE)</f>
        <v>2</v>
      </c>
    </row>
    <row r="701" spans="1:21" ht="45" x14ac:dyDescent="0.2">
      <c r="A701">
        <v>699</v>
      </c>
      <c r="B701" s="3" t="s">
        <v>700</v>
      </c>
      <c r="C701" s="3" t="s">
        <v>4809</v>
      </c>
      <c r="D701" s="13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>
        <f>E701/L701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9">
        <f>(J701/86400)+25569+(-6/24)</f>
        <v>41563.235509259262</v>
      </c>
      <c r="T701" s="9">
        <f>(I701/86400)+25569+(-6/24)</f>
        <v>41600.416666666664</v>
      </c>
      <c r="U701">
        <f>VLOOKUP(F701,Statenum_data!$A$1:$B$4,2,FALSE)</f>
        <v>2</v>
      </c>
    </row>
    <row r="702" spans="1:21" ht="45" x14ac:dyDescent="0.2">
      <c r="A702">
        <v>700</v>
      </c>
      <c r="B702" s="3" t="s">
        <v>701</v>
      </c>
      <c r="C702" s="3" t="s">
        <v>4810</v>
      </c>
      <c r="D702" s="13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>
        <f>E702/L702</f>
        <v>13</v>
      </c>
      <c r="Q702" t="str">
        <f>LEFT(N702,FIND("/",N702)-1)</f>
        <v>technology</v>
      </c>
      <c r="R702" t="str">
        <f>RIGHT(N702,LEN(N702)-FIND("/",N702))</f>
        <v>wearables</v>
      </c>
      <c r="S702" s="9">
        <f>(J702/86400)+25569+(-6/24)</f>
        <v>42715.438437500001</v>
      </c>
      <c r="T702" s="9">
        <f>(I702/86400)+25569+(-6/24)</f>
        <v>42745.438437500001</v>
      </c>
      <c r="U702">
        <f>VLOOKUP(F702,Statenum_data!$A$1:$B$4,2,FALSE)</f>
        <v>2</v>
      </c>
    </row>
    <row r="703" spans="1:21" ht="45" x14ac:dyDescent="0.2">
      <c r="A703">
        <v>701</v>
      </c>
      <c r="B703" s="3" t="s">
        <v>702</v>
      </c>
      <c r="C703" s="3" t="s">
        <v>4811</v>
      </c>
      <c r="D703" s="1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>
        <f>E703/L703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9">
        <f>(J703/86400)+25569+(-6/24)</f>
        <v>41813.412962962961</v>
      </c>
      <c r="T703" s="9">
        <f>(I703/86400)+25569+(-6/24)</f>
        <v>41843.412962962961</v>
      </c>
      <c r="U703">
        <f>VLOOKUP(F703,Statenum_data!$A$1:$B$4,2,FALSE)</f>
        <v>2</v>
      </c>
    </row>
    <row r="704" spans="1:21" ht="45" x14ac:dyDescent="0.2">
      <c r="A704">
        <v>702</v>
      </c>
      <c r="B704" s="3" t="s">
        <v>703</v>
      </c>
      <c r="C704" s="3" t="s">
        <v>4812</v>
      </c>
      <c r="D704" s="13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>
        <f>E704/L704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9">
        <f>(J704/86400)+25569+(-6/24)</f>
        <v>42668.476701388892</v>
      </c>
      <c r="T704" s="9">
        <f>(I704/86400)+25569+(-6/24)</f>
        <v>42698.518368055556</v>
      </c>
      <c r="U704">
        <f>VLOOKUP(F704,Statenum_data!$A$1:$B$4,2,FALSE)</f>
        <v>2</v>
      </c>
    </row>
    <row r="705" spans="1:21" ht="45" x14ac:dyDescent="0.2">
      <c r="A705">
        <v>703</v>
      </c>
      <c r="B705" s="3" t="s">
        <v>704</v>
      </c>
      <c r="C705" s="3" t="s">
        <v>4813</v>
      </c>
      <c r="D705" s="13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>
        <f>E705/L705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9">
        <f>(J705/86400)+25569+(-6/24)</f>
        <v>42711.700798611113</v>
      </c>
      <c r="T705" s="9">
        <f>(I705/86400)+25569+(-6/24)</f>
        <v>42766.73055555555</v>
      </c>
      <c r="U705">
        <f>VLOOKUP(F705,Statenum_data!$A$1:$B$4,2,FALSE)</f>
        <v>2</v>
      </c>
    </row>
    <row r="706" spans="1:21" ht="45" x14ac:dyDescent="0.2">
      <c r="A706">
        <v>704</v>
      </c>
      <c r="B706" s="3" t="s">
        <v>705</v>
      </c>
      <c r="C706" s="3" t="s">
        <v>4814</v>
      </c>
      <c r="D706" s="13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>
        <f>E706/L706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9">
        <f>(J706/86400)+25569+(-6/24)</f>
        <v>42725.942916666667</v>
      </c>
      <c r="T706" s="9">
        <f>(I706/86400)+25569+(-6/24)</f>
        <v>42785.942916666667</v>
      </c>
      <c r="U706">
        <f>VLOOKUP(F706,Statenum_data!$A$1:$B$4,2,FALSE)</f>
        <v>2</v>
      </c>
    </row>
    <row r="707" spans="1:21" ht="30" x14ac:dyDescent="0.2">
      <c r="A707">
        <v>705</v>
      </c>
      <c r="B707" s="3" t="s">
        <v>706</v>
      </c>
      <c r="C707" s="3" t="s">
        <v>4815</v>
      </c>
      <c r="D707" s="13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>
        <f>E707/L707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9">
        <f>(J707/86400)+25569+(-6/24)</f>
        <v>42726.241643518515</v>
      </c>
      <c r="T707" s="9">
        <f>(I707/86400)+25569+(-6/24)</f>
        <v>42756.241643518515</v>
      </c>
      <c r="U707">
        <f>VLOOKUP(F707,Statenum_data!$A$1:$B$4,2,FALSE)</f>
        <v>2</v>
      </c>
    </row>
    <row r="708" spans="1:21" ht="45" x14ac:dyDescent="0.2">
      <c r="A708">
        <v>706</v>
      </c>
      <c r="B708" s="3" t="s">
        <v>707</v>
      </c>
      <c r="C708" s="3" t="s">
        <v>4816</v>
      </c>
      <c r="D708" s="13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t="e">
        <f>E708/L708</f>
        <v>#DIV/0!</v>
      </c>
      <c r="Q708" t="str">
        <f>LEFT(N708,FIND("/",N708)-1)</f>
        <v>technology</v>
      </c>
      <c r="R708" t="str">
        <f>RIGHT(N708,LEN(N708)-FIND("/",N708))</f>
        <v>wearables</v>
      </c>
      <c r="S708" s="9">
        <f>(J708/86400)+25569+(-6/24)</f>
        <v>42676.745173611111</v>
      </c>
      <c r="T708" s="9">
        <f>(I708/86400)+25569+(-6/24)</f>
        <v>42718.527083333334</v>
      </c>
      <c r="U708">
        <f>VLOOKUP(F708,Statenum_data!$A$1:$B$4,2,FALSE)</f>
        <v>2</v>
      </c>
    </row>
    <row r="709" spans="1:21" ht="45" x14ac:dyDescent="0.2">
      <c r="A709">
        <v>707</v>
      </c>
      <c r="B709" s="3" t="s">
        <v>708</v>
      </c>
      <c r="C709" s="3" t="s">
        <v>4817</v>
      </c>
      <c r="D709" s="13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>
        <f>E709/L709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9">
        <f>(J709/86400)+25569+(-6/24)</f>
        <v>42696.413506944446</v>
      </c>
      <c r="T709" s="9">
        <f>(I709/86400)+25569+(-6/24)</f>
        <v>42736.413506944446</v>
      </c>
      <c r="U709">
        <f>VLOOKUP(F709,Statenum_data!$A$1:$B$4,2,FALSE)</f>
        <v>2</v>
      </c>
    </row>
    <row r="710" spans="1:21" ht="45" x14ac:dyDescent="0.2">
      <c r="A710">
        <v>708</v>
      </c>
      <c r="B710" s="3" t="s">
        <v>709</v>
      </c>
      <c r="C710" s="3" t="s">
        <v>4818</v>
      </c>
      <c r="D710" s="13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>
        <f>E710/L710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9">
        <f>(J710/86400)+25569+(-6/24)</f>
        <v>41835.331018518518</v>
      </c>
      <c r="T710" s="9">
        <f>(I710/86400)+25569+(-6/24)</f>
        <v>41895.331018518518</v>
      </c>
      <c r="U710">
        <f>VLOOKUP(F710,Statenum_data!$A$1:$B$4,2,FALSE)</f>
        <v>2</v>
      </c>
    </row>
    <row r="711" spans="1:21" ht="30" x14ac:dyDescent="0.2">
      <c r="A711">
        <v>709</v>
      </c>
      <c r="B711" s="3" t="s">
        <v>710</v>
      </c>
      <c r="C711" s="3" t="s">
        <v>4819</v>
      </c>
      <c r="D711" s="13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>
        <f>E711/L711</f>
        <v>30.5</v>
      </c>
      <c r="Q711" t="str">
        <f>LEFT(N711,FIND("/",N711)-1)</f>
        <v>technology</v>
      </c>
      <c r="R711" t="str">
        <f>RIGHT(N711,LEN(N711)-FIND("/",N711))</f>
        <v>wearables</v>
      </c>
      <c r="S711" s="9">
        <f>(J711/86400)+25569+(-6/24)</f>
        <v>41947.791192129633</v>
      </c>
      <c r="T711" s="9">
        <f>(I711/86400)+25569+(-6/24)</f>
        <v>41977.791192129633</v>
      </c>
      <c r="U711">
        <f>VLOOKUP(F711,Statenum_data!$A$1:$B$4,2,FALSE)</f>
        <v>2</v>
      </c>
    </row>
    <row r="712" spans="1:21" ht="30" x14ac:dyDescent="0.2">
      <c r="A712">
        <v>710</v>
      </c>
      <c r="B712" s="3" t="s">
        <v>711</v>
      </c>
      <c r="C712" s="3" t="s">
        <v>4820</v>
      </c>
      <c r="D712" s="13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t="e">
        <f>E712/L712</f>
        <v>#DIV/0!</v>
      </c>
      <c r="Q712" t="str">
        <f>LEFT(N712,FIND("/",N712)-1)</f>
        <v>technology</v>
      </c>
      <c r="R712" t="str">
        <f>RIGHT(N712,LEN(N712)-FIND("/",N712))</f>
        <v>wearables</v>
      </c>
      <c r="S712" s="9">
        <f>(J712/86400)+25569+(-6/24)</f>
        <v>41837.734976851854</v>
      </c>
      <c r="T712" s="9">
        <f>(I712/86400)+25569+(-6/24)</f>
        <v>41870.780555555553</v>
      </c>
      <c r="U712">
        <f>VLOOKUP(F712,Statenum_data!$A$1:$B$4,2,FALSE)</f>
        <v>2</v>
      </c>
    </row>
    <row r="713" spans="1:21" ht="45" x14ac:dyDescent="0.2">
      <c r="A713">
        <v>711</v>
      </c>
      <c r="B713" s="3" t="s">
        <v>712</v>
      </c>
      <c r="C713" s="3" t="s">
        <v>4821</v>
      </c>
      <c r="D713" s="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>
        <f>E713/L713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9">
        <f>(J713/86400)+25569+(-6/24)</f>
        <v>42678.209120370375</v>
      </c>
      <c r="T713" s="9">
        <f>(I713/86400)+25569+(-6/24)</f>
        <v>42718.250787037032</v>
      </c>
      <c r="U713">
        <f>VLOOKUP(F713,Statenum_data!$A$1:$B$4,2,FALSE)</f>
        <v>2</v>
      </c>
    </row>
    <row r="714" spans="1:21" ht="45" x14ac:dyDescent="0.2">
      <c r="A714">
        <v>712</v>
      </c>
      <c r="B714" s="3" t="s">
        <v>713</v>
      </c>
      <c r="C714" s="3" t="s">
        <v>4822</v>
      </c>
      <c r="D714" s="13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>
        <f>E714/L714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9">
        <f>(J714/86400)+25569+(-6/24)</f>
        <v>42384.430925925924</v>
      </c>
      <c r="T714" s="9">
        <f>(I714/86400)+25569+(-6/24)</f>
        <v>42414.430925925924</v>
      </c>
      <c r="U714">
        <f>VLOOKUP(F714,Statenum_data!$A$1:$B$4,2,FALSE)</f>
        <v>2</v>
      </c>
    </row>
    <row r="715" spans="1:21" ht="45" x14ac:dyDescent="0.2">
      <c r="A715">
        <v>713</v>
      </c>
      <c r="B715" s="3" t="s">
        <v>714</v>
      </c>
      <c r="C715" s="3" t="s">
        <v>4823</v>
      </c>
      <c r="D715" s="13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>
        <f>E715/L715</f>
        <v>199</v>
      </c>
      <c r="Q715" t="str">
        <f>LEFT(N715,FIND("/",N715)-1)</f>
        <v>technology</v>
      </c>
      <c r="R715" t="str">
        <f>RIGHT(N715,LEN(N715)-FIND("/",N715))</f>
        <v>wearables</v>
      </c>
      <c r="S715" s="9">
        <f>(J715/86400)+25569+(-6/24)</f>
        <v>42496.279305555552</v>
      </c>
      <c r="T715" s="9">
        <f>(I715/86400)+25569+(-6/24)</f>
        <v>42526.279305555552</v>
      </c>
      <c r="U715">
        <f>VLOOKUP(F715,Statenum_data!$A$1:$B$4,2,FALSE)</f>
        <v>2</v>
      </c>
    </row>
    <row r="716" spans="1:21" ht="45" x14ac:dyDescent="0.2">
      <c r="A716">
        <v>714</v>
      </c>
      <c r="B716" s="3" t="s">
        <v>715</v>
      </c>
      <c r="C716" s="3" t="s">
        <v>4824</v>
      </c>
      <c r="D716" s="13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>
        <f>E716/L716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9">
        <f>(J716/86400)+25569+(-6/24)</f>
        <v>42734.537986111114</v>
      </c>
      <c r="T716" s="9">
        <f>(I716/86400)+25569+(-6/24)</f>
        <v>42794.537986111114</v>
      </c>
      <c r="U716">
        <f>VLOOKUP(F716,Statenum_data!$A$1:$B$4,2,FALSE)</f>
        <v>2</v>
      </c>
    </row>
    <row r="717" spans="1:21" ht="45" x14ac:dyDescent="0.2">
      <c r="A717">
        <v>715</v>
      </c>
      <c r="B717" s="3" t="s">
        <v>716</v>
      </c>
      <c r="C717" s="3" t="s">
        <v>4825</v>
      </c>
      <c r="D717" s="13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>
        <f>E717/L717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9">
        <f>(J717/86400)+25569+(-6/24)</f>
        <v>42272.840740740736</v>
      </c>
      <c r="T717" s="9">
        <f>(I717/86400)+25569+(-6/24)</f>
        <v>42312.882407407407</v>
      </c>
      <c r="U717">
        <f>VLOOKUP(F717,Statenum_data!$A$1:$B$4,2,FALSE)</f>
        <v>2</v>
      </c>
    </row>
    <row r="718" spans="1:21" ht="45" x14ac:dyDescent="0.2">
      <c r="A718">
        <v>716</v>
      </c>
      <c r="B718" s="3" t="s">
        <v>717</v>
      </c>
      <c r="C718" s="3" t="s">
        <v>4826</v>
      </c>
      <c r="D718" s="13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>
        <f>E718/L718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9">
        <f>(J718/86400)+25569+(-6/24)</f>
        <v>41940.408645833333</v>
      </c>
      <c r="T718" s="9">
        <f>(I718/86400)+25569+(-6/24)</f>
        <v>41973.75</v>
      </c>
      <c r="U718">
        <f>VLOOKUP(F718,Statenum_data!$A$1:$B$4,2,FALSE)</f>
        <v>2</v>
      </c>
    </row>
    <row r="719" spans="1:21" x14ac:dyDescent="0.2">
      <c r="A719">
        <v>717</v>
      </c>
      <c r="B719" s="3" t="s">
        <v>718</v>
      </c>
      <c r="C719" s="3" t="s">
        <v>4827</v>
      </c>
      <c r="D719" s="13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>
        <f>E719/L719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9">
        <f>(J719/86400)+25569+(-6/24)</f>
        <v>41857.604189814811</v>
      </c>
      <c r="T719" s="9">
        <f>(I719/86400)+25569+(-6/24)</f>
        <v>41887.604189814811</v>
      </c>
      <c r="U719">
        <f>VLOOKUP(F719,Statenum_data!$A$1:$B$4,2,FALSE)</f>
        <v>2</v>
      </c>
    </row>
    <row r="720" spans="1:21" ht="45" x14ac:dyDescent="0.2">
      <c r="A720">
        <v>718</v>
      </c>
      <c r="B720" s="3" t="s">
        <v>719</v>
      </c>
      <c r="C720" s="3" t="s">
        <v>4828</v>
      </c>
      <c r="D720" s="13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>
        <f>E720/L720</f>
        <v>22.5</v>
      </c>
      <c r="Q720" t="str">
        <f>LEFT(N720,FIND("/",N720)-1)</f>
        <v>technology</v>
      </c>
      <c r="R720" t="str">
        <f>RIGHT(N720,LEN(N720)-FIND("/",N720))</f>
        <v>wearables</v>
      </c>
      <c r="S720" s="9">
        <f>(J720/86400)+25569+(-6/24)</f>
        <v>42752.595451388886</v>
      </c>
      <c r="T720" s="9">
        <f>(I720/86400)+25569+(-6/24)</f>
        <v>42783.999305555553</v>
      </c>
      <c r="U720">
        <f>VLOOKUP(F720,Statenum_data!$A$1:$B$4,2,FALSE)</f>
        <v>2</v>
      </c>
    </row>
    <row r="721" spans="1:21" ht="45" x14ac:dyDescent="0.2">
      <c r="A721">
        <v>719</v>
      </c>
      <c r="B721" s="3" t="s">
        <v>720</v>
      </c>
      <c r="C721" s="3" t="s">
        <v>4829</v>
      </c>
      <c r="D721" s="13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>
        <f>E721/L721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9">
        <f>(J721/86400)+25569+(-6/24)</f>
        <v>42408.790231481486</v>
      </c>
      <c r="T721" s="9">
        <f>(I721/86400)+25569+(-6/24)</f>
        <v>42422.790231481486</v>
      </c>
      <c r="U721">
        <f>VLOOKUP(F721,Statenum_data!$A$1:$B$4,2,FALSE)</f>
        <v>2</v>
      </c>
    </row>
    <row r="722" spans="1:21" ht="45" x14ac:dyDescent="0.2">
      <c r="A722">
        <v>720</v>
      </c>
      <c r="B722" s="3" t="s">
        <v>721</v>
      </c>
      <c r="C722" s="3" t="s">
        <v>4830</v>
      </c>
      <c r="D722" s="13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>
        <f>E722/L722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9">
        <f>(J722/86400)+25569+(-6/24)</f>
        <v>40909.399201388893</v>
      </c>
      <c r="T722" s="9">
        <f>(I722/86400)+25569+(-6/24)</f>
        <v>40937.399201388893</v>
      </c>
      <c r="U722">
        <f>VLOOKUP(F722,Statenum_data!$A$1:$B$4,2,FALSE)</f>
        <v>1</v>
      </c>
    </row>
    <row r="723" spans="1:21" ht="45" x14ac:dyDescent="0.2">
      <c r="A723">
        <v>721</v>
      </c>
      <c r="B723" s="3" t="s">
        <v>722</v>
      </c>
      <c r="C723" s="3" t="s">
        <v>4831</v>
      </c>
      <c r="D723" s="1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>
        <f>E723/L723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9">
        <f>(J723/86400)+25569+(-6/24)</f>
        <v>41807.321840277778</v>
      </c>
      <c r="T723" s="9">
        <f>(I723/86400)+25569+(-6/24)</f>
        <v>41852.321840277778</v>
      </c>
      <c r="U723">
        <f>VLOOKUP(F723,Statenum_data!$A$1:$B$4,2,FALSE)</f>
        <v>1</v>
      </c>
    </row>
    <row r="724" spans="1:21" ht="45" x14ac:dyDescent="0.2">
      <c r="A724">
        <v>722</v>
      </c>
      <c r="B724" s="3" t="s">
        <v>723</v>
      </c>
      <c r="C724" s="3" t="s">
        <v>4832</v>
      </c>
      <c r="D724" s="13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>
        <f>E724/L724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9">
        <f>(J724/86400)+25569+(-6/24)</f>
        <v>40977.555300925924</v>
      </c>
      <c r="T724" s="9">
        <f>(I724/86400)+25569+(-6/24)</f>
        <v>41007.51363425926</v>
      </c>
      <c r="U724">
        <f>VLOOKUP(F724,Statenum_data!$A$1:$B$4,2,FALSE)</f>
        <v>1</v>
      </c>
    </row>
    <row r="725" spans="1:21" ht="30" x14ac:dyDescent="0.2">
      <c r="A725">
        <v>723</v>
      </c>
      <c r="B725" s="3" t="s">
        <v>724</v>
      </c>
      <c r="C725" s="3" t="s">
        <v>4833</v>
      </c>
      <c r="D725" s="13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>
        <f>E725/L725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9">
        <f>(J725/86400)+25569+(-6/24)</f>
        <v>42184.56653935185</v>
      </c>
      <c r="T725" s="9">
        <f>(I725/86400)+25569+(-6/24)</f>
        <v>42214.915972222225</v>
      </c>
      <c r="U725">
        <f>VLOOKUP(F725,Statenum_data!$A$1:$B$4,2,FALSE)</f>
        <v>1</v>
      </c>
    </row>
    <row r="726" spans="1:21" ht="45" x14ac:dyDescent="0.2">
      <c r="A726">
        <v>724</v>
      </c>
      <c r="B726" s="3" t="s">
        <v>725</v>
      </c>
      <c r="C726" s="3" t="s">
        <v>4834</v>
      </c>
      <c r="D726" s="13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>
        <f>E726/L726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9">
        <f>(J726/86400)+25569+(-6/24)</f>
        <v>40694.388460648144</v>
      </c>
      <c r="T726" s="9">
        <f>(I726/86400)+25569+(-6/24)</f>
        <v>40724.388460648144</v>
      </c>
      <c r="U726">
        <f>VLOOKUP(F726,Statenum_data!$A$1:$B$4,2,FALSE)</f>
        <v>1</v>
      </c>
    </row>
    <row r="727" spans="1:21" ht="45" x14ac:dyDescent="0.2">
      <c r="A727">
        <v>725</v>
      </c>
      <c r="B727" s="3" t="s">
        <v>726</v>
      </c>
      <c r="C727" s="3" t="s">
        <v>4835</v>
      </c>
      <c r="D727" s="13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>
        <f>E727/L727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9">
        <f>(J727/86400)+25569+(-6/24)</f>
        <v>42321.376296296294</v>
      </c>
      <c r="T727" s="9">
        <f>(I727/86400)+25569+(-6/24)</f>
        <v>42351.376296296294</v>
      </c>
      <c r="U727">
        <f>VLOOKUP(F727,Statenum_data!$A$1:$B$4,2,FALSE)</f>
        <v>1</v>
      </c>
    </row>
    <row r="728" spans="1:21" ht="45" x14ac:dyDescent="0.2">
      <c r="A728">
        <v>726</v>
      </c>
      <c r="B728" s="3" t="s">
        <v>727</v>
      </c>
      <c r="C728" s="3" t="s">
        <v>4836</v>
      </c>
      <c r="D728" s="13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>
        <f>E728/L728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9">
        <f>(J728/86400)+25569+(-6/24)</f>
        <v>41345.792673611111</v>
      </c>
      <c r="T728" s="9">
        <f>(I728/86400)+25569+(-6/24)</f>
        <v>41375.792673611111</v>
      </c>
      <c r="U728">
        <f>VLOOKUP(F728,Statenum_data!$A$1:$B$4,2,FALSE)</f>
        <v>1</v>
      </c>
    </row>
    <row r="729" spans="1:21" ht="45" x14ac:dyDescent="0.2">
      <c r="A729">
        <v>727</v>
      </c>
      <c r="B729" s="3" t="s">
        <v>728</v>
      </c>
      <c r="C729" s="3" t="s">
        <v>4837</v>
      </c>
      <c r="D729" s="13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>
        <f>E729/L729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9">
        <f>(J729/86400)+25569+(-6/24)</f>
        <v>41246.770243055558</v>
      </c>
      <c r="T729" s="9">
        <f>(I729/86400)+25569+(-6/24)</f>
        <v>41288.638888888891</v>
      </c>
      <c r="U729">
        <f>VLOOKUP(F729,Statenum_data!$A$1:$B$4,2,FALSE)</f>
        <v>1</v>
      </c>
    </row>
    <row r="730" spans="1:21" ht="45" x14ac:dyDescent="0.2">
      <c r="A730">
        <v>728</v>
      </c>
      <c r="B730" s="3" t="s">
        <v>729</v>
      </c>
      <c r="C730" s="3" t="s">
        <v>4838</v>
      </c>
      <c r="D730" s="13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>
        <f>E730/L730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9">
        <f>(J730/86400)+25569+(-6/24)</f>
        <v>40731.587465277778</v>
      </c>
      <c r="T730" s="9">
        <f>(I730/86400)+25569+(-6/24)</f>
        <v>40776.587465277778</v>
      </c>
      <c r="U730">
        <f>VLOOKUP(F730,Statenum_data!$A$1:$B$4,2,FALSE)</f>
        <v>1</v>
      </c>
    </row>
    <row r="731" spans="1:21" ht="45" x14ac:dyDescent="0.2">
      <c r="A731">
        <v>729</v>
      </c>
      <c r="B731" s="3" t="s">
        <v>730</v>
      </c>
      <c r="C731" s="3" t="s">
        <v>4839</v>
      </c>
      <c r="D731" s="13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>
        <f>E731/L731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9">
        <f>(J731/86400)+25569+(-6/24)</f>
        <v>41110.935891203706</v>
      </c>
      <c r="T731" s="9">
        <f>(I731/86400)+25569+(-6/24)</f>
        <v>41170.935891203706</v>
      </c>
      <c r="U731">
        <f>VLOOKUP(F731,Statenum_data!$A$1:$B$4,2,FALSE)</f>
        <v>1</v>
      </c>
    </row>
    <row r="732" spans="1:21" ht="30" x14ac:dyDescent="0.2">
      <c r="A732">
        <v>730</v>
      </c>
      <c r="B732" s="3" t="s">
        <v>731</v>
      </c>
      <c r="C732" s="3" t="s">
        <v>4840</v>
      </c>
      <c r="D732" s="13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>
        <f>E732/L732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9">
        <f>(J732/86400)+25569+(-6/24)</f>
        <v>40854.495266203703</v>
      </c>
      <c r="T732" s="9">
        <f>(I732/86400)+25569+(-6/24)</f>
        <v>40884.495266203703</v>
      </c>
      <c r="U732">
        <f>VLOOKUP(F732,Statenum_data!$A$1:$B$4,2,FALSE)</f>
        <v>1</v>
      </c>
    </row>
    <row r="733" spans="1:21" ht="45" x14ac:dyDescent="0.2">
      <c r="A733">
        <v>731</v>
      </c>
      <c r="B733" s="3" t="s">
        <v>732</v>
      </c>
      <c r="C733" s="3" t="s">
        <v>4841</v>
      </c>
      <c r="D733" s="1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>
        <f>E733/L733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9">
        <f>(J733/86400)+25569+(-6/24)</f>
        <v>40879.545682870368</v>
      </c>
      <c r="T733" s="9">
        <f>(I733/86400)+25569+(-6/24)</f>
        <v>40930</v>
      </c>
      <c r="U733">
        <f>VLOOKUP(F733,Statenum_data!$A$1:$B$4,2,FALSE)</f>
        <v>1</v>
      </c>
    </row>
    <row r="734" spans="1:21" ht="45" x14ac:dyDescent="0.2">
      <c r="A734">
        <v>732</v>
      </c>
      <c r="B734" s="3" t="s">
        <v>733</v>
      </c>
      <c r="C734" s="3" t="s">
        <v>4842</v>
      </c>
      <c r="D734" s="13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>
        <f>E734/L734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9">
        <f>(J734/86400)+25569+(-6/24)</f>
        <v>41486.174317129626</v>
      </c>
      <c r="T734" s="9">
        <f>(I734/86400)+25569+(-6/24)</f>
        <v>41546.174317129626</v>
      </c>
      <c r="U734">
        <f>VLOOKUP(F734,Statenum_data!$A$1:$B$4,2,FALSE)</f>
        <v>1</v>
      </c>
    </row>
    <row r="735" spans="1:21" ht="45" x14ac:dyDescent="0.2">
      <c r="A735">
        <v>733</v>
      </c>
      <c r="B735" s="3" t="s">
        <v>734</v>
      </c>
      <c r="C735" s="3" t="s">
        <v>4843</v>
      </c>
      <c r="D735" s="13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>
        <f>E735/L735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9">
        <f>(J735/86400)+25569+(-6/24)</f>
        <v>41598.170046296298</v>
      </c>
      <c r="T735" s="9">
        <f>(I735/86400)+25569+(-6/24)</f>
        <v>41628.170046296298</v>
      </c>
      <c r="U735">
        <f>VLOOKUP(F735,Statenum_data!$A$1:$B$4,2,FALSE)</f>
        <v>1</v>
      </c>
    </row>
    <row r="736" spans="1:21" ht="30" x14ac:dyDescent="0.2">
      <c r="A736">
        <v>734</v>
      </c>
      <c r="B736" s="3" t="s">
        <v>735</v>
      </c>
      <c r="C736" s="3" t="s">
        <v>4844</v>
      </c>
      <c r="D736" s="13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>
        <f>E736/L736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9">
        <f>(J736/86400)+25569+(-6/24)</f>
        <v>42101.914583333331</v>
      </c>
      <c r="T736" s="9">
        <f>(I736/86400)+25569+(-6/24)</f>
        <v>42132.958333333328</v>
      </c>
      <c r="U736">
        <f>VLOOKUP(F736,Statenum_data!$A$1:$B$4,2,FALSE)</f>
        <v>1</v>
      </c>
    </row>
    <row r="737" spans="1:21" ht="45" x14ac:dyDescent="0.2">
      <c r="A737">
        <v>735</v>
      </c>
      <c r="B737" s="3" t="s">
        <v>736</v>
      </c>
      <c r="C737" s="3" t="s">
        <v>4845</v>
      </c>
      <c r="D737" s="13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>
        <f>E737/L737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9">
        <f>(J737/86400)+25569+(-6/24)</f>
        <v>41945.779467592591</v>
      </c>
      <c r="T737" s="9">
        <f>(I737/86400)+25569+(-6/24)</f>
        <v>41976.777083333334</v>
      </c>
      <c r="U737">
        <f>VLOOKUP(F737,Statenum_data!$A$1:$B$4,2,FALSE)</f>
        <v>1</v>
      </c>
    </row>
    <row r="738" spans="1:21" ht="45" x14ac:dyDescent="0.2">
      <c r="A738">
        <v>736</v>
      </c>
      <c r="B738" s="3" t="s">
        <v>737</v>
      </c>
      <c r="C738" s="3" t="s">
        <v>4846</v>
      </c>
      <c r="D738" s="13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>
        <f>E738/L738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9">
        <f>(J738/86400)+25569+(-6/24)</f>
        <v>41579.484259259261</v>
      </c>
      <c r="T738" s="9">
        <f>(I738/86400)+25569+(-6/24)</f>
        <v>41598.957638888889</v>
      </c>
      <c r="U738">
        <f>VLOOKUP(F738,Statenum_data!$A$1:$B$4,2,FALSE)</f>
        <v>1</v>
      </c>
    </row>
    <row r="739" spans="1:21" ht="45" x14ac:dyDescent="0.2">
      <c r="A739">
        <v>737</v>
      </c>
      <c r="B739" s="3" t="s">
        <v>738</v>
      </c>
      <c r="C739" s="3" t="s">
        <v>4847</v>
      </c>
      <c r="D739" s="13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>
        <f>E739/L739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9">
        <f>(J739/86400)+25569+(-6/24)</f>
        <v>41667.025312500002</v>
      </c>
      <c r="T739" s="9">
        <f>(I739/86400)+25569+(-6/24)</f>
        <v>41684.583333333336</v>
      </c>
      <c r="U739">
        <f>VLOOKUP(F739,Statenum_data!$A$1:$B$4,2,FALSE)</f>
        <v>1</v>
      </c>
    </row>
    <row r="740" spans="1:21" ht="30" x14ac:dyDescent="0.2">
      <c r="A740">
        <v>738</v>
      </c>
      <c r="B740" s="3" t="s">
        <v>739</v>
      </c>
      <c r="C740" s="3" t="s">
        <v>4848</v>
      </c>
      <c r="D740" s="13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>
        <f>E740/L740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9">
        <f>(J740/86400)+25569+(-6/24)</f>
        <v>41943.354097222225</v>
      </c>
      <c r="T740" s="9">
        <f>(I740/86400)+25569+(-6/24)</f>
        <v>41973.957638888889</v>
      </c>
      <c r="U740">
        <f>VLOOKUP(F740,Statenum_data!$A$1:$B$4,2,FALSE)</f>
        <v>1</v>
      </c>
    </row>
    <row r="741" spans="1:21" ht="45" x14ac:dyDescent="0.2">
      <c r="A741">
        <v>739</v>
      </c>
      <c r="B741" s="3" t="s">
        <v>740</v>
      </c>
      <c r="C741" s="3" t="s">
        <v>4849</v>
      </c>
      <c r="D741" s="13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>
        <f>E741/L741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9">
        <f>(J741/86400)+25569+(-6/24)</f>
        <v>41829.252650462964</v>
      </c>
      <c r="T741" s="9">
        <f>(I741/86400)+25569+(-6/24)</f>
        <v>41862.252650462964</v>
      </c>
      <c r="U741">
        <f>VLOOKUP(F741,Statenum_data!$A$1:$B$4,2,FALSE)</f>
        <v>1</v>
      </c>
    </row>
    <row r="742" spans="1:21" ht="45" x14ac:dyDescent="0.2">
      <c r="A742">
        <v>740</v>
      </c>
      <c r="B742" s="3" t="s">
        <v>741</v>
      </c>
      <c r="C742" s="3" t="s">
        <v>4850</v>
      </c>
      <c r="D742" s="13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>
        <f>E742/L742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9">
        <f>(J742/86400)+25569+(-6/24)</f>
        <v>42161.896782407406</v>
      </c>
      <c r="T742" s="9">
        <f>(I742/86400)+25569+(-6/24)</f>
        <v>42175.896782407406</v>
      </c>
      <c r="U742">
        <f>VLOOKUP(F742,Statenum_data!$A$1:$B$4,2,FALSE)</f>
        <v>1</v>
      </c>
    </row>
    <row r="743" spans="1:21" ht="30" x14ac:dyDescent="0.2">
      <c r="A743">
        <v>741</v>
      </c>
      <c r="B743" s="3" t="s">
        <v>742</v>
      </c>
      <c r="C743" s="3" t="s">
        <v>4851</v>
      </c>
      <c r="D743" s="1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>
        <f>E743/L743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9">
        <f>(J743/86400)+25569+(-6/24)</f>
        <v>41401.398217592592</v>
      </c>
      <c r="T743" s="9">
        <f>(I743/86400)+25569+(-6/24)</f>
        <v>41436.398217592592</v>
      </c>
      <c r="U743">
        <f>VLOOKUP(F743,Statenum_data!$A$1:$B$4,2,FALSE)</f>
        <v>1</v>
      </c>
    </row>
    <row r="744" spans="1:21" ht="45" x14ac:dyDescent="0.2">
      <c r="A744">
        <v>742</v>
      </c>
      <c r="B744" s="3" t="s">
        <v>743</v>
      </c>
      <c r="C744" s="3" t="s">
        <v>4852</v>
      </c>
      <c r="D744" s="13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>
        <f>E744/L744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9">
        <f>(J744/86400)+25569+(-6/24)</f>
        <v>41689.667962962965</v>
      </c>
      <c r="T744" s="9">
        <f>(I744/86400)+25569+(-6/24)</f>
        <v>41719.626296296294</v>
      </c>
      <c r="U744">
        <f>VLOOKUP(F744,Statenum_data!$A$1:$B$4,2,FALSE)</f>
        <v>1</v>
      </c>
    </row>
    <row r="745" spans="1:21" ht="45" x14ac:dyDescent="0.2">
      <c r="A745">
        <v>743</v>
      </c>
      <c r="B745" s="3" t="s">
        <v>744</v>
      </c>
      <c r="C745" s="3" t="s">
        <v>4853</v>
      </c>
      <c r="D745" s="13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>
        <f>E745/L745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9">
        <f>(J745/86400)+25569+(-6/24)</f>
        <v>40990.459317129629</v>
      </c>
      <c r="T745" s="9">
        <f>(I745/86400)+25569+(-6/24)</f>
        <v>41015.625</v>
      </c>
      <c r="U745">
        <f>VLOOKUP(F745,Statenum_data!$A$1:$B$4,2,FALSE)</f>
        <v>1</v>
      </c>
    </row>
    <row r="746" spans="1:21" ht="30" x14ac:dyDescent="0.2">
      <c r="A746">
        <v>744</v>
      </c>
      <c r="B746" s="3" t="s">
        <v>745</v>
      </c>
      <c r="C746" s="3" t="s">
        <v>4854</v>
      </c>
      <c r="D746" s="13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>
        <f>E746/L746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9">
        <f>(J746/86400)+25569+(-6/24)</f>
        <v>41226.70721064815</v>
      </c>
      <c r="T746" s="9">
        <f>(I746/86400)+25569+(-6/24)</f>
        <v>41256.70721064815</v>
      </c>
      <c r="U746">
        <f>VLOOKUP(F746,Statenum_data!$A$1:$B$4,2,FALSE)</f>
        <v>1</v>
      </c>
    </row>
    <row r="747" spans="1:21" ht="45" x14ac:dyDescent="0.2">
      <c r="A747">
        <v>745</v>
      </c>
      <c r="B747" s="3" t="s">
        <v>746</v>
      </c>
      <c r="C747" s="3" t="s">
        <v>4855</v>
      </c>
      <c r="D747" s="13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>
        <f>E747/L747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9">
        <f>(J747/86400)+25569+(-6/24)</f>
        <v>41367.322280092594</v>
      </c>
      <c r="T747" s="9">
        <f>(I747/86400)+25569+(-6/24)</f>
        <v>41397.322280092594</v>
      </c>
      <c r="U747">
        <f>VLOOKUP(F747,Statenum_data!$A$1:$B$4,2,FALSE)</f>
        <v>1</v>
      </c>
    </row>
    <row r="748" spans="1:21" x14ac:dyDescent="0.2">
      <c r="A748">
        <v>746</v>
      </c>
      <c r="B748" s="3" t="s">
        <v>747</v>
      </c>
      <c r="C748" s="3" t="s">
        <v>4856</v>
      </c>
      <c r="D748" s="13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>
        <f>E748/L748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9">
        <f>(J748/86400)+25569+(-6/24)</f>
        <v>41156.792928240742</v>
      </c>
      <c r="T748" s="9">
        <f>(I748/86400)+25569+(-6/24)</f>
        <v>41174.915972222225</v>
      </c>
      <c r="U748">
        <f>VLOOKUP(F748,Statenum_data!$A$1:$B$4,2,FALSE)</f>
        <v>1</v>
      </c>
    </row>
    <row r="749" spans="1:21" ht="45" x14ac:dyDescent="0.2">
      <c r="A749">
        <v>747</v>
      </c>
      <c r="B749" s="3" t="s">
        <v>748</v>
      </c>
      <c r="C749" s="3" t="s">
        <v>4857</v>
      </c>
      <c r="D749" s="13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>
        <f>E749/L749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9">
        <f>(J749/86400)+25569+(-6/24)</f>
        <v>41988.298831018517</v>
      </c>
      <c r="T749" s="9">
        <f>(I749/86400)+25569+(-6/24)</f>
        <v>42019.204166666663</v>
      </c>
      <c r="U749">
        <f>VLOOKUP(F749,Statenum_data!$A$1:$B$4,2,FALSE)</f>
        <v>1</v>
      </c>
    </row>
    <row r="750" spans="1:21" ht="45" x14ac:dyDescent="0.2">
      <c r="A750">
        <v>748</v>
      </c>
      <c r="B750" s="3" t="s">
        <v>749</v>
      </c>
      <c r="C750" s="3" t="s">
        <v>4858</v>
      </c>
      <c r="D750" s="13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>
        <f>E750/L750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9">
        <f>(J750/86400)+25569+(-6/24)</f>
        <v>41831.596828703703</v>
      </c>
      <c r="T750" s="9">
        <f>(I750/86400)+25569+(-6/24)</f>
        <v>41861.596828703703</v>
      </c>
      <c r="U750">
        <f>VLOOKUP(F750,Statenum_data!$A$1:$B$4,2,FALSE)</f>
        <v>1</v>
      </c>
    </row>
    <row r="751" spans="1:21" ht="45" x14ac:dyDescent="0.2">
      <c r="A751">
        <v>749</v>
      </c>
      <c r="B751" s="3" t="s">
        <v>750</v>
      </c>
      <c r="C751" s="3" t="s">
        <v>4859</v>
      </c>
      <c r="D751" s="13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>
        <f>E751/L751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9">
        <f>(J751/86400)+25569+(-6/24)</f>
        <v>42733.69131944445</v>
      </c>
      <c r="T751" s="9">
        <f>(I751/86400)+25569+(-6/24)</f>
        <v>42763.69131944445</v>
      </c>
      <c r="U751">
        <f>VLOOKUP(F751,Statenum_data!$A$1:$B$4,2,FALSE)</f>
        <v>1</v>
      </c>
    </row>
    <row r="752" spans="1:21" ht="45" x14ac:dyDescent="0.2">
      <c r="A752">
        <v>750</v>
      </c>
      <c r="B752" s="3" t="s">
        <v>751</v>
      </c>
      <c r="C752" s="3" t="s">
        <v>4860</v>
      </c>
      <c r="D752" s="13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>
        <f>E752/L752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9">
        <f>(J752/86400)+25569+(-6/24)</f>
        <v>41299.628148148149</v>
      </c>
      <c r="T752" s="9">
        <f>(I752/86400)+25569+(-6/24)</f>
        <v>41329.628148148149</v>
      </c>
      <c r="U752">
        <f>VLOOKUP(F752,Statenum_data!$A$1:$B$4,2,FALSE)</f>
        <v>1</v>
      </c>
    </row>
    <row r="753" spans="1:21" ht="45" x14ac:dyDescent="0.2">
      <c r="A753">
        <v>751</v>
      </c>
      <c r="B753" s="3" t="s">
        <v>752</v>
      </c>
      <c r="C753" s="3" t="s">
        <v>4861</v>
      </c>
      <c r="D753" s="1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>
        <f>E753/L753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9">
        <f>(J753/86400)+25569+(-6/24)</f>
        <v>40713.380497685182</v>
      </c>
      <c r="T753" s="9">
        <f>(I753/86400)+25569+(-6/24)</f>
        <v>40759.380497685182</v>
      </c>
      <c r="U753">
        <f>VLOOKUP(F753,Statenum_data!$A$1:$B$4,2,FALSE)</f>
        <v>1</v>
      </c>
    </row>
    <row r="754" spans="1:21" ht="45" x14ac:dyDescent="0.2">
      <c r="A754">
        <v>752</v>
      </c>
      <c r="B754" s="3" t="s">
        <v>753</v>
      </c>
      <c r="C754" s="3" t="s">
        <v>4862</v>
      </c>
      <c r="D754" s="13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>
        <f>E754/L754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9">
        <f>(J754/86400)+25569+(-6/24)</f>
        <v>42639.171493055561</v>
      </c>
      <c r="T754" s="9">
        <f>(I754/86400)+25569+(-6/24)</f>
        <v>42659.208333333328</v>
      </c>
      <c r="U754">
        <f>VLOOKUP(F754,Statenum_data!$A$1:$B$4,2,FALSE)</f>
        <v>1</v>
      </c>
    </row>
    <row r="755" spans="1:21" ht="45" x14ac:dyDescent="0.2">
      <c r="A755">
        <v>753</v>
      </c>
      <c r="B755" s="3" t="s">
        <v>754</v>
      </c>
      <c r="C755" s="3" t="s">
        <v>4863</v>
      </c>
      <c r="D755" s="13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>
        <f>E755/L755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9">
        <f>(J755/86400)+25569+(-6/24)</f>
        <v>42019.340173611112</v>
      </c>
      <c r="T755" s="9">
        <f>(I755/86400)+25569+(-6/24)</f>
        <v>42049.340173611112</v>
      </c>
      <c r="U755">
        <f>VLOOKUP(F755,Statenum_data!$A$1:$B$4,2,FALSE)</f>
        <v>1</v>
      </c>
    </row>
    <row r="756" spans="1:21" ht="45" x14ac:dyDescent="0.2">
      <c r="A756">
        <v>754</v>
      </c>
      <c r="B756" s="3" t="s">
        <v>755</v>
      </c>
      <c r="C756" s="3" t="s">
        <v>4864</v>
      </c>
      <c r="D756" s="13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>
        <f>E756/L756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9">
        <f>(J756/86400)+25569+(-6/24)</f>
        <v>41249.499085648145</v>
      </c>
      <c r="T756" s="9">
        <f>(I756/86400)+25569+(-6/24)</f>
        <v>41279.499085648145</v>
      </c>
      <c r="U756">
        <f>VLOOKUP(F756,Statenum_data!$A$1:$B$4,2,FALSE)</f>
        <v>1</v>
      </c>
    </row>
    <row r="757" spans="1:21" ht="45" x14ac:dyDescent="0.2">
      <c r="A757">
        <v>755</v>
      </c>
      <c r="B757" s="3" t="s">
        <v>756</v>
      </c>
      <c r="C757" s="3" t="s">
        <v>4865</v>
      </c>
      <c r="D757" s="13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>
        <f>E757/L757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9">
        <f>(J757/86400)+25569+(-6/24)</f>
        <v>41383.355057870373</v>
      </c>
      <c r="T757" s="9">
        <f>(I757/86400)+25569+(-6/24)</f>
        <v>41413.77847222222</v>
      </c>
      <c r="U757">
        <f>VLOOKUP(F757,Statenum_data!$A$1:$B$4,2,FALSE)</f>
        <v>1</v>
      </c>
    </row>
    <row r="758" spans="1:21" ht="45" x14ac:dyDescent="0.2">
      <c r="A758">
        <v>756</v>
      </c>
      <c r="B758" s="3" t="s">
        <v>757</v>
      </c>
      <c r="C758" s="3" t="s">
        <v>4866</v>
      </c>
      <c r="D758" s="13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>
        <f>E758/L758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9">
        <f>(J758/86400)+25569+(-6/24)</f>
        <v>40590.516886574071</v>
      </c>
      <c r="T758" s="9">
        <f>(I758/86400)+25569+(-6/24)</f>
        <v>40651.475219907406</v>
      </c>
      <c r="U758">
        <f>VLOOKUP(F758,Statenum_data!$A$1:$B$4,2,FALSE)</f>
        <v>1</v>
      </c>
    </row>
    <row r="759" spans="1:21" ht="45" x14ac:dyDescent="0.2">
      <c r="A759">
        <v>757</v>
      </c>
      <c r="B759" s="3" t="s">
        <v>758</v>
      </c>
      <c r="C759" s="3" t="s">
        <v>4867</v>
      </c>
      <c r="D759" s="13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>
        <f>E759/L759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9">
        <f>(J759/86400)+25569+(-6/24)</f>
        <v>41234.804560185185</v>
      </c>
      <c r="T759" s="9">
        <f>(I759/86400)+25569+(-6/24)</f>
        <v>41248.804560185185</v>
      </c>
      <c r="U759">
        <f>VLOOKUP(F759,Statenum_data!$A$1:$B$4,2,FALSE)</f>
        <v>1</v>
      </c>
    </row>
    <row r="760" spans="1:21" ht="30" x14ac:dyDescent="0.2">
      <c r="A760">
        <v>758</v>
      </c>
      <c r="B760" s="3" t="s">
        <v>759</v>
      </c>
      <c r="C760" s="3" t="s">
        <v>4868</v>
      </c>
      <c r="D760" s="13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>
        <f>E760/L760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9">
        <f>(J760/86400)+25569+(-6/24)</f>
        <v>40429.586435185185</v>
      </c>
      <c r="T760" s="9">
        <f>(I760/86400)+25569+(-6/24)</f>
        <v>40459.586435185185</v>
      </c>
      <c r="U760">
        <f>VLOOKUP(F760,Statenum_data!$A$1:$B$4,2,FALSE)</f>
        <v>1</v>
      </c>
    </row>
    <row r="761" spans="1:21" ht="45" x14ac:dyDescent="0.2">
      <c r="A761">
        <v>759</v>
      </c>
      <c r="B761" s="3" t="s">
        <v>760</v>
      </c>
      <c r="C761" s="3" t="s">
        <v>4869</v>
      </c>
      <c r="D761" s="13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>
        <f>E761/L761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9">
        <f>(J761/86400)+25569+(-6/24)</f>
        <v>41789.080312500002</v>
      </c>
      <c r="T761" s="9">
        <f>(I761/86400)+25569+(-6/24)</f>
        <v>41829.080312500002</v>
      </c>
      <c r="U761">
        <f>VLOOKUP(F761,Statenum_data!$A$1:$B$4,2,FALSE)</f>
        <v>1</v>
      </c>
    </row>
    <row r="762" spans="1:21" ht="45" x14ac:dyDescent="0.2">
      <c r="A762">
        <v>760</v>
      </c>
      <c r="B762" s="3" t="s">
        <v>761</v>
      </c>
      <c r="C762" s="3" t="s">
        <v>4870</v>
      </c>
      <c r="D762" s="13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t="e">
        <f>E762/L762</f>
        <v>#DIV/0!</v>
      </c>
      <c r="Q762" t="str">
        <f>LEFT(N762,FIND("/",N762)-1)</f>
        <v>publishing</v>
      </c>
      <c r="R762" t="str">
        <f>RIGHT(N762,LEN(N762)-FIND("/",N762))</f>
        <v>fiction</v>
      </c>
      <c r="S762" s="9">
        <f>(J762/86400)+25569+(-6/24)</f>
        <v>42670.514039351852</v>
      </c>
      <c r="T762" s="9">
        <f>(I762/86400)+25569+(-6/24)</f>
        <v>42700.555706018524</v>
      </c>
      <c r="U762">
        <f>VLOOKUP(F762,Statenum_data!$A$1:$B$4,2,FALSE)</f>
        <v>2</v>
      </c>
    </row>
    <row r="763" spans="1:21" ht="45" x14ac:dyDescent="0.2">
      <c r="A763">
        <v>761</v>
      </c>
      <c r="B763" s="3" t="s">
        <v>762</v>
      </c>
      <c r="C763" s="3" t="s">
        <v>4871</v>
      </c>
      <c r="D763" s="1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>
        <f>E763/L763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9">
        <f>(J763/86400)+25569+(-6/24)</f>
        <v>41642.501458333332</v>
      </c>
      <c r="T763" s="9">
        <f>(I763/86400)+25569+(-6/24)</f>
        <v>41672.501458333332</v>
      </c>
      <c r="U763">
        <f>VLOOKUP(F763,Statenum_data!$A$1:$B$4,2,FALSE)</f>
        <v>2</v>
      </c>
    </row>
    <row r="764" spans="1:21" ht="45" x14ac:dyDescent="0.2">
      <c r="A764">
        <v>762</v>
      </c>
      <c r="B764" s="3" t="s">
        <v>763</v>
      </c>
      <c r="C764" s="3" t="s">
        <v>4872</v>
      </c>
      <c r="D764" s="13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t="e">
        <f>E764/L764</f>
        <v>#DIV/0!</v>
      </c>
      <c r="Q764" t="str">
        <f>LEFT(N764,FIND("/",N764)-1)</f>
        <v>publishing</v>
      </c>
      <c r="R764" t="str">
        <f>RIGHT(N764,LEN(N764)-FIND("/",N764))</f>
        <v>fiction</v>
      </c>
      <c r="S764" s="9">
        <f>(J764/86400)+25569+(-6/24)</f>
        <v>42690.608449074076</v>
      </c>
      <c r="T764" s="9">
        <f>(I764/86400)+25569+(-6/24)</f>
        <v>42708</v>
      </c>
      <c r="U764">
        <f>VLOOKUP(F764,Statenum_data!$A$1:$B$4,2,FALSE)</f>
        <v>2</v>
      </c>
    </row>
    <row r="765" spans="1:21" ht="45" x14ac:dyDescent="0.2">
      <c r="A765">
        <v>763</v>
      </c>
      <c r="B765" s="3" t="s">
        <v>764</v>
      </c>
      <c r="C765" s="3" t="s">
        <v>4873</v>
      </c>
      <c r="D765" s="13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>
        <f>E765/L765</f>
        <v>5</v>
      </c>
      <c r="Q765" t="str">
        <f>LEFT(N765,FIND("/",N765)-1)</f>
        <v>publishing</v>
      </c>
      <c r="R765" t="str">
        <f>RIGHT(N765,LEN(N765)-FIND("/",N765))</f>
        <v>fiction</v>
      </c>
      <c r="S765" s="9">
        <f>(J765/86400)+25569+(-6/24)</f>
        <v>41471.196851851855</v>
      </c>
      <c r="T765" s="9">
        <f>(I765/86400)+25569+(-6/24)</f>
        <v>41501.196851851855</v>
      </c>
      <c r="U765">
        <f>VLOOKUP(F765,Statenum_data!$A$1:$B$4,2,FALSE)</f>
        <v>2</v>
      </c>
    </row>
    <row r="766" spans="1:21" ht="45" x14ac:dyDescent="0.2">
      <c r="A766">
        <v>764</v>
      </c>
      <c r="B766" s="3" t="s">
        <v>765</v>
      </c>
      <c r="C766" s="3" t="s">
        <v>4874</v>
      </c>
      <c r="D766" s="13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t="e">
        <f>E766/L766</f>
        <v>#DIV/0!</v>
      </c>
      <c r="Q766" t="str">
        <f>LEFT(N766,FIND("/",N766)-1)</f>
        <v>publishing</v>
      </c>
      <c r="R766" t="str">
        <f>RIGHT(N766,LEN(N766)-FIND("/",N766))</f>
        <v>fiction</v>
      </c>
      <c r="S766" s="9">
        <f>(J766/86400)+25569+(-6/24)</f>
        <v>42226.923159722224</v>
      </c>
      <c r="T766" s="9">
        <f>(I766/86400)+25569+(-6/24)</f>
        <v>42256.923159722224</v>
      </c>
      <c r="U766">
        <f>VLOOKUP(F766,Statenum_data!$A$1:$B$4,2,FALSE)</f>
        <v>2</v>
      </c>
    </row>
    <row r="767" spans="1:21" ht="45" x14ac:dyDescent="0.2">
      <c r="A767">
        <v>765</v>
      </c>
      <c r="B767" s="3" t="s">
        <v>766</v>
      </c>
      <c r="C767" s="3" t="s">
        <v>4875</v>
      </c>
      <c r="D767" s="13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>
        <f>E767/L767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9">
        <f>(J767/86400)+25569+(-6/24)</f>
        <v>41901.292638888888</v>
      </c>
      <c r="T767" s="9">
        <f>(I767/86400)+25569+(-6/24)</f>
        <v>41931.292638888888</v>
      </c>
      <c r="U767">
        <f>VLOOKUP(F767,Statenum_data!$A$1:$B$4,2,FALSE)</f>
        <v>2</v>
      </c>
    </row>
    <row r="768" spans="1:21" ht="45" x14ac:dyDescent="0.2">
      <c r="A768">
        <v>766</v>
      </c>
      <c r="B768" s="3" t="s">
        <v>767</v>
      </c>
      <c r="C768" s="3" t="s">
        <v>4876</v>
      </c>
      <c r="D768" s="13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t="e">
        <f>E768/L768</f>
        <v>#DIV/0!</v>
      </c>
      <c r="Q768" t="str">
        <f>LEFT(N768,FIND("/",N768)-1)</f>
        <v>publishing</v>
      </c>
      <c r="R768" t="str">
        <f>RIGHT(N768,LEN(N768)-FIND("/",N768))</f>
        <v>fiction</v>
      </c>
      <c r="S768" s="9">
        <f>(J768/86400)+25569+(-6/24)</f>
        <v>42021.533368055556</v>
      </c>
      <c r="T768" s="9">
        <f>(I768/86400)+25569+(-6/24)</f>
        <v>42051.533368055556</v>
      </c>
      <c r="U768">
        <f>VLOOKUP(F768,Statenum_data!$A$1:$B$4,2,FALSE)</f>
        <v>2</v>
      </c>
    </row>
    <row r="769" spans="1:21" ht="60" x14ac:dyDescent="0.2">
      <c r="A769">
        <v>767</v>
      </c>
      <c r="B769" s="3" t="s">
        <v>768</v>
      </c>
      <c r="C769" s="3" t="s">
        <v>4877</v>
      </c>
      <c r="D769" s="13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>
        <f>E769/L769</f>
        <v>59</v>
      </c>
      <c r="Q769" t="str">
        <f>LEFT(N769,FIND("/",N769)-1)</f>
        <v>publishing</v>
      </c>
      <c r="R769" t="str">
        <f>RIGHT(N769,LEN(N769)-FIND("/",N769))</f>
        <v>fiction</v>
      </c>
      <c r="S769" s="9">
        <f>(J769/86400)+25569+(-6/24)</f>
        <v>42114.893634259264</v>
      </c>
      <c r="T769" s="9">
        <f>(I769/86400)+25569+(-6/24)</f>
        <v>42144.893634259264</v>
      </c>
      <c r="U769">
        <f>VLOOKUP(F769,Statenum_data!$A$1:$B$4,2,FALSE)</f>
        <v>2</v>
      </c>
    </row>
    <row r="770" spans="1:21" ht="45" x14ac:dyDescent="0.2">
      <c r="A770">
        <v>768</v>
      </c>
      <c r="B770" s="3" t="s">
        <v>769</v>
      </c>
      <c r="C770" s="3" t="s">
        <v>4878</v>
      </c>
      <c r="D770" s="13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t="e">
        <f>E770/L770</f>
        <v>#DIV/0!</v>
      </c>
      <c r="Q770" t="str">
        <f>LEFT(N770,FIND("/",N770)-1)</f>
        <v>publishing</v>
      </c>
      <c r="R770" t="str">
        <f>RIGHT(N770,LEN(N770)-FIND("/",N770))</f>
        <v>fiction</v>
      </c>
      <c r="S770" s="9">
        <f>(J770/86400)+25569+(-6/24)</f>
        <v>41593.957060185188</v>
      </c>
      <c r="T770" s="9">
        <f>(I770/86400)+25569+(-6/24)</f>
        <v>41623.957060185188</v>
      </c>
      <c r="U770">
        <f>VLOOKUP(F770,Statenum_data!$A$1:$B$4,2,FALSE)</f>
        <v>2</v>
      </c>
    </row>
    <row r="771" spans="1:21" ht="45" x14ac:dyDescent="0.2">
      <c r="A771">
        <v>769</v>
      </c>
      <c r="B771" s="3" t="s">
        <v>770</v>
      </c>
      <c r="C771" s="3" t="s">
        <v>4879</v>
      </c>
      <c r="D771" s="13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>
        <f>E771/L771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9">
        <f>(J771/86400)+25569+(-6/24)</f>
        <v>41604.746458333335</v>
      </c>
      <c r="T771" s="9">
        <f>(I771/86400)+25569+(-6/24)</f>
        <v>41634.746458333335</v>
      </c>
      <c r="U771">
        <f>VLOOKUP(F771,Statenum_data!$A$1:$B$4,2,FALSE)</f>
        <v>2</v>
      </c>
    </row>
    <row r="772" spans="1:21" ht="45" x14ac:dyDescent="0.2">
      <c r="A772">
        <v>770</v>
      </c>
      <c r="B772" s="3" t="s">
        <v>771</v>
      </c>
      <c r="C772" s="3" t="s">
        <v>4880</v>
      </c>
      <c r="D772" s="13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t="e">
        <f>E772/L772</f>
        <v>#DIV/0!</v>
      </c>
      <c r="Q772" t="str">
        <f>LEFT(N772,FIND("/",N772)-1)</f>
        <v>publishing</v>
      </c>
      <c r="R772" t="str">
        <f>RIGHT(N772,LEN(N772)-FIND("/",N772))</f>
        <v>fiction</v>
      </c>
      <c r="S772" s="9">
        <f>(J772/86400)+25569+(-6/24)</f>
        <v>41289.7496412037</v>
      </c>
      <c r="T772" s="9">
        <f>(I772/86400)+25569+(-6/24)</f>
        <v>41329.7496412037</v>
      </c>
      <c r="U772">
        <f>VLOOKUP(F772,Statenum_data!$A$1:$B$4,2,FALSE)</f>
        <v>2</v>
      </c>
    </row>
    <row r="773" spans="1:21" ht="45" x14ac:dyDescent="0.2">
      <c r="A773">
        <v>771</v>
      </c>
      <c r="B773" s="3" t="s">
        <v>772</v>
      </c>
      <c r="C773" s="3" t="s">
        <v>4881</v>
      </c>
      <c r="D773" s="1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>
        <f>E773/L773</f>
        <v>10</v>
      </c>
      <c r="Q773" t="str">
        <f>LEFT(N773,FIND("/",N773)-1)</f>
        <v>publishing</v>
      </c>
      <c r="R773" t="str">
        <f>RIGHT(N773,LEN(N773)-FIND("/",N773))</f>
        <v>fiction</v>
      </c>
      <c r="S773" s="9">
        <f>(J773/86400)+25569+(-6/24)</f>
        <v>42349.574097222227</v>
      </c>
      <c r="T773" s="9">
        <f>(I773/86400)+25569+(-6/24)</f>
        <v>42399.574097222227</v>
      </c>
      <c r="U773">
        <f>VLOOKUP(F773,Statenum_data!$A$1:$B$4,2,FALSE)</f>
        <v>2</v>
      </c>
    </row>
    <row r="774" spans="1:21" ht="60" x14ac:dyDescent="0.2">
      <c r="A774">
        <v>772</v>
      </c>
      <c r="B774" s="3" t="s">
        <v>773</v>
      </c>
      <c r="C774" s="3" t="s">
        <v>4882</v>
      </c>
      <c r="D774" s="13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>
        <f>E774/L774</f>
        <v>50</v>
      </c>
      <c r="Q774" t="str">
        <f>LEFT(N774,FIND("/",N774)-1)</f>
        <v>publishing</v>
      </c>
      <c r="R774" t="str">
        <f>RIGHT(N774,LEN(N774)-FIND("/",N774))</f>
        <v>fiction</v>
      </c>
      <c r="S774" s="9">
        <f>(J774/86400)+25569+(-6/24)</f>
        <v>40067.806932870371</v>
      </c>
      <c r="T774" s="9">
        <f>(I774/86400)+25569+(-6/24)</f>
        <v>40117.915972222225</v>
      </c>
      <c r="U774">
        <f>VLOOKUP(F774,Statenum_data!$A$1:$B$4,2,FALSE)</f>
        <v>2</v>
      </c>
    </row>
    <row r="775" spans="1:21" ht="45" x14ac:dyDescent="0.2">
      <c r="A775">
        <v>773</v>
      </c>
      <c r="B775" s="3" t="s">
        <v>774</v>
      </c>
      <c r="C775" s="3" t="s">
        <v>4883</v>
      </c>
      <c r="D775" s="13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>
        <f>E775/L775</f>
        <v>16</v>
      </c>
      <c r="Q775" t="str">
        <f>LEFT(N775,FIND("/",N775)-1)</f>
        <v>publishing</v>
      </c>
      <c r="R775" t="str">
        <f>RIGHT(N775,LEN(N775)-FIND("/",N775))</f>
        <v>fiction</v>
      </c>
      <c r="S775" s="9">
        <f>(J775/86400)+25569+(-6/24)</f>
        <v>42100.485937500001</v>
      </c>
      <c r="T775" s="9">
        <f>(I775/86400)+25569+(-6/24)</f>
        <v>42134.709027777775</v>
      </c>
      <c r="U775">
        <f>VLOOKUP(F775,Statenum_data!$A$1:$B$4,2,FALSE)</f>
        <v>2</v>
      </c>
    </row>
    <row r="776" spans="1:21" ht="45" x14ac:dyDescent="0.2">
      <c r="A776">
        <v>774</v>
      </c>
      <c r="B776" s="3" t="s">
        <v>775</v>
      </c>
      <c r="C776" s="3" t="s">
        <v>4884</v>
      </c>
      <c r="D776" s="13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>
        <f>E776/L776</f>
        <v>39</v>
      </c>
      <c r="Q776" t="str">
        <f>LEFT(N776,FIND("/",N776)-1)</f>
        <v>publishing</v>
      </c>
      <c r="R776" t="str">
        <f>RIGHT(N776,LEN(N776)-FIND("/",N776))</f>
        <v>fiction</v>
      </c>
      <c r="S776" s="9">
        <f>(J776/86400)+25569+(-6/24)</f>
        <v>41663.530300925922</v>
      </c>
      <c r="T776" s="9">
        <f>(I776/86400)+25569+(-6/24)</f>
        <v>41693.530300925922</v>
      </c>
      <c r="U776">
        <f>VLOOKUP(F776,Statenum_data!$A$1:$B$4,2,FALSE)</f>
        <v>2</v>
      </c>
    </row>
    <row r="777" spans="1:21" ht="45" x14ac:dyDescent="0.2">
      <c r="A777">
        <v>775</v>
      </c>
      <c r="B777" s="3" t="s">
        <v>776</v>
      </c>
      <c r="C777" s="3" t="s">
        <v>4885</v>
      </c>
      <c r="D777" s="13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>
        <f>E777/L777</f>
        <v>34</v>
      </c>
      <c r="Q777" t="str">
        <f>LEFT(N777,FIND("/",N777)-1)</f>
        <v>publishing</v>
      </c>
      <c r="R777" t="str">
        <f>RIGHT(N777,LEN(N777)-FIND("/",N777))</f>
        <v>fiction</v>
      </c>
      <c r="S777" s="9">
        <f>(J777/86400)+25569+(-6/24)</f>
        <v>40862.810127314813</v>
      </c>
      <c r="T777" s="9">
        <f>(I777/86400)+25569+(-6/24)</f>
        <v>40892.810127314813</v>
      </c>
      <c r="U777">
        <f>VLOOKUP(F777,Statenum_data!$A$1:$B$4,2,FALSE)</f>
        <v>2</v>
      </c>
    </row>
    <row r="778" spans="1:21" ht="45" x14ac:dyDescent="0.2">
      <c r="A778">
        <v>776</v>
      </c>
      <c r="B778" s="3" t="s">
        <v>777</v>
      </c>
      <c r="C778" s="3" t="s">
        <v>4886</v>
      </c>
      <c r="D778" s="13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>
        <f>E778/L778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9">
        <f>(J778/86400)+25569+(-6/24)</f>
        <v>42250.435706018514</v>
      </c>
      <c r="T778" s="9">
        <f>(I778/86400)+25569+(-6/24)</f>
        <v>42287.958333333328</v>
      </c>
      <c r="U778">
        <f>VLOOKUP(F778,Statenum_data!$A$1:$B$4,2,FALSE)</f>
        <v>2</v>
      </c>
    </row>
    <row r="779" spans="1:21" ht="45" x14ac:dyDescent="0.2">
      <c r="A779">
        <v>777</v>
      </c>
      <c r="B779" s="3" t="s">
        <v>778</v>
      </c>
      <c r="C779" s="3" t="s">
        <v>4887</v>
      </c>
      <c r="D779" s="13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>
        <f>E779/L779</f>
        <v>7</v>
      </c>
      <c r="Q779" t="str">
        <f>LEFT(N779,FIND("/",N779)-1)</f>
        <v>publishing</v>
      </c>
      <c r="R779" t="str">
        <f>RIGHT(N779,LEN(N779)-FIND("/",N779))</f>
        <v>fiction</v>
      </c>
      <c r="S779" s="9">
        <f>(J779/86400)+25569+(-6/24)</f>
        <v>41456.731215277774</v>
      </c>
      <c r="T779" s="9">
        <f>(I779/86400)+25569+(-6/24)</f>
        <v>41486.731215277774</v>
      </c>
      <c r="U779">
        <f>VLOOKUP(F779,Statenum_data!$A$1:$B$4,2,FALSE)</f>
        <v>2</v>
      </c>
    </row>
    <row r="780" spans="1:21" ht="45" x14ac:dyDescent="0.2">
      <c r="A780">
        <v>778</v>
      </c>
      <c r="B780" s="3" t="s">
        <v>779</v>
      </c>
      <c r="C780" s="3" t="s">
        <v>4888</v>
      </c>
      <c r="D780" s="13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>
        <f>E780/L780</f>
        <v>2</v>
      </c>
      <c r="Q780" t="str">
        <f>LEFT(N780,FIND("/",N780)-1)</f>
        <v>publishing</v>
      </c>
      <c r="R780" t="str">
        <f>RIGHT(N780,LEN(N780)-FIND("/",N780))</f>
        <v>fiction</v>
      </c>
      <c r="S780" s="9">
        <f>(J780/86400)+25569+(-6/24)</f>
        <v>41729.452314814815</v>
      </c>
      <c r="T780" s="9">
        <f>(I780/86400)+25569+(-6/24)</f>
        <v>41759.452314814815</v>
      </c>
      <c r="U780">
        <f>VLOOKUP(F780,Statenum_data!$A$1:$B$4,2,FALSE)</f>
        <v>2</v>
      </c>
    </row>
    <row r="781" spans="1:21" ht="45" x14ac:dyDescent="0.2">
      <c r="A781">
        <v>779</v>
      </c>
      <c r="B781" s="3" t="s">
        <v>780</v>
      </c>
      <c r="C781" s="3" t="s">
        <v>4889</v>
      </c>
      <c r="D781" s="13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>
        <f>E781/L781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9">
        <f>(J781/86400)+25569+(-6/24)</f>
        <v>40436.43408564815</v>
      </c>
      <c r="T781" s="9">
        <f>(I781/86400)+25569+(-6/24)</f>
        <v>40465.916666666664</v>
      </c>
      <c r="U781">
        <f>VLOOKUP(F781,Statenum_data!$A$1:$B$4,2,FALSE)</f>
        <v>2</v>
      </c>
    </row>
    <row r="782" spans="1:21" ht="30" x14ac:dyDescent="0.2">
      <c r="A782">
        <v>780</v>
      </c>
      <c r="B782" s="3" t="s">
        <v>781</v>
      </c>
      <c r="C782" s="3" t="s">
        <v>4890</v>
      </c>
      <c r="D782" s="13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>
        <f>E782/L782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9">
        <f>(J782/86400)+25569+(-6/24)</f>
        <v>40636.423900462964</v>
      </c>
      <c r="T782" s="9">
        <f>(I782/86400)+25569+(-6/24)</f>
        <v>40666.423900462964</v>
      </c>
      <c r="U782">
        <f>VLOOKUP(F782,Statenum_data!$A$1:$B$4,2,FALSE)</f>
        <v>1</v>
      </c>
    </row>
    <row r="783" spans="1:21" ht="45" x14ac:dyDescent="0.2">
      <c r="A783">
        <v>781</v>
      </c>
      <c r="B783" s="3" t="s">
        <v>782</v>
      </c>
      <c r="C783" s="3" t="s">
        <v>4891</v>
      </c>
      <c r="D783" s="1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>
        <f>E783/L783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9">
        <f>(J783/86400)+25569+(-6/24)</f>
        <v>41402.750856481478</v>
      </c>
      <c r="T783" s="9">
        <f>(I783/86400)+25569+(-6/24)</f>
        <v>41432.750856481478</v>
      </c>
      <c r="U783">
        <f>VLOOKUP(F783,Statenum_data!$A$1:$B$4,2,FALSE)</f>
        <v>1</v>
      </c>
    </row>
    <row r="784" spans="1:21" ht="45" x14ac:dyDescent="0.2">
      <c r="A784">
        <v>782</v>
      </c>
      <c r="B784" s="3" t="s">
        <v>783</v>
      </c>
      <c r="C784" s="3" t="s">
        <v>4892</v>
      </c>
      <c r="D784" s="13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>
        <f>E784/L784</f>
        <v>50</v>
      </c>
      <c r="Q784" t="str">
        <f>LEFT(N784,FIND("/",N784)-1)</f>
        <v>music</v>
      </c>
      <c r="R784" t="str">
        <f>RIGHT(N784,LEN(N784)-FIND("/",N784))</f>
        <v>rock</v>
      </c>
      <c r="S784" s="9">
        <f>(J784/86400)+25569+(-6/24)</f>
        <v>41116.508125</v>
      </c>
      <c r="T784" s="9">
        <f>(I784/86400)+25569+(-6/24)</f>
        <v>41146.508125</v>
      </c>
      <c r="U784">
        <f>VLOOKUP(F784,Statenum_data!$A$1:$B$4,2,FALSE)</f>
        <v>1</v>
      </c>
    </row>
    <row r="785" spans="1:21" ht="45" x14ac:dyDescent="0.2">
      <c r="A785">
        <v>783</v>
      </c>
      <c r="B785" s="3" t="s">
        <v>784</v>
      </c>
      <c r="C785" s="3" t="s">
        <v>4893</v>
      </c>
      <c r="D785" s="13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>
        <f>E785/L785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9">
        <f>(J785/86400)+25569+(-6/24)</f>
        <v>40987.523715277777</v>
      </c>
      <c r="T785" s="9">
        <f>(I785/86400)+25569+(-6/24)</f>
        <v>41026.666666666664</v>
      </c>
      <c r="U785">
        <f>VLOOKUP(F785,Statenum_data!$A$1:$B$4,2,FALSE)</f>
        <v>1</v>
      </c>
    </row>
    <row r="786" spans="1:21" ht="45" x14ac:dyDescent="0.2">
      <c r="A786">
        <v>784</v>
      </c>
      <c r="B786" s="3" t="s">
        <v>785</v>
      </c>
      <c r="C786" s="3" t="s">
        <v>4894</v>
      </c>
      <c r="D786" s="13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>
        <f>E786/L786</f>
        <v>102.5</v>
      </c>
      <c r="Q786" t="str">
        <f>LEFT(N786,FIND("/",N786)-1)</f>
        <v>music</v>
      </c>
      <c r="R786" t="str">
        <f>RIGHT(N786,LEN(N786)-FIND("/",N786))</f>
        <v>rock</v>
      </c>
      <c r="S786" s="9">
        <f>(J786/86400)+25569+(-6/24)</f>
        <v>41674.899525462963</v>
      </c>
      <c r="T786" s="9">
        <f>(I786/86400)+25569+(-6/24)</f>
        <v>41714.857858796298</v>
      </c>
      <c r="U786">
        <f>VLOOKUP(F786,Statenum_data!$A$1:$B$4,2,FALSE)</f>
        <v>1</v>
      </c>
    </row>
    <row r="787" spans="1:21" ht="45" x14ac:dyDescent="0.2">
      <c r="A787">
        <v>785</v>
      </c>
      <c r="B787" s="3" t="s">
        <v>786</v>
      </c>
      <c r="C787" s="3" t="s">
        <v>4895</v>
      </c>
      <c r="D787" s="13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>
        <f>E787/L787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9">
        <f>(J787/86400)+25569+(-6/24)</f>
        <v>41303.343923611115</v>
      </c>
      <c r="T787" s="9">
        <f>(I787/86400)+25569+(-6/24)</f>
        <v>41333.343923611115</v>
      </c>
      <c r="U787">
        <f>VLOOKUP(F787,Statenum_data!$A$1:$B$4,2,FALSE)</f>
        <v>1</v>
      </c>
    </row>
    <row r="788" spans="1:21" ht="45" x14ac:dyDescent="0.2">
      <c r="A788">
        <v>786</v>
      </c>
      <c r="B788" s="3" t="s">
        <v>787</v>
      </c>
      <c r="C788" s="3" t="s">
        <v>4896</v>
      </c>
      <c r="D788" s="13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>
        <f>E788/L788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9">
        <f>(J788/86400)+25569+(-6/24)</f>
        <v>40982.805949074071</v>
      </c>
      <c r="T788" s="9">
        <f>(I788/86400)+25569+(-6/24)</f>
        <v>41040.407638888893</v>
      </c>
      <c r="U788">
        <f>VLOOKUP(F788,Statenum_data!$A$1:$B$4,2,FALSE)</f>
        <v>1</v>
      </c>
    </row>
    <row r="789" spans="1:21" ht="45" x14ac:dyDescent="0.2">
      <c r="A789">
        <v>787</v>
      </c>
      <c r="B789" s="3" t="s">
        <v>788</v>
      </c>
      <c r="C789" s="3" t="s">
        <v>4897</v>
      </c>
      <c r="D789" s="13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>
        <f>E789/L789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9">
        <f>(J789/86400)+25569+(-6/24)</f>
        <v>41549.377615740741</v>
      </c>
      <c r="T789" s="9">
        <f>(I789/86400)+25569+(-6/24)</f>
        <v>41579.377615740741</v>
      </c>
      <c r="U789">
        <f>VLOOKUP(F789,Statenum_data!$A$1:$B$4,2,FALSE)</f>
        <v>1</v>
      </c>
    </row>
    <row r="790" spans="1:21" ht="45" x14ac:dyDescent="0.2">
      <c r="A790">
        <v>788</v>
      </c>
      <c r="B790" s="3" t="s">
        <v>789</v>
      </c>
      <c r="C790" s="3" t="s">
        <v>4898</v>
      </c>
      <c r="D790" s="13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>
        <f>E790/L790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9">
        <f>(J790/86400)+25569+(-6/24)</f>
        <v>41058.756805555553</v>
      </c>
      <c r="T790" s="9">
        <f>(I790/86400)+25569+(-6/24)</f>
        <v>41096.915972222225</v>
      </c>
      <c r="U790">
        <f>VLOOKUP(F790,Statenum_data!$A$1:$B$4,2,FALSE)</f>
        <v>1</v>
      </c>
    </row>
    <row r="791" spans="1:21" ht="45" x14ac:dyDescent="0.2">
      <c r="A791">
        <v>789</v>
      </c>
      <c r="B791" s="3" t="s">
        <v>790</v>
      </c>
      <c r="C791" s="3" t="s">
        <v>4899</v>
      </c>
      <c r="D791" s="13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>
        <f>E791/L791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9">
        <f>(J791/86400)+25569+(-6/24)</f>
        <v>41276.936111111107</v>
      </c>
      <c r="T791" s="9">
        <f>(I791/86400)+25569+(-6/24)</f>
        <v>41295.082638888889</v>
      </c>
      <c r="U791">
        <f>VLOOKUP(F791,Statenum_data!$A$1:$B$4,2,FALSE)</f>
        <v>1</v>
      </c>
    </row>
    <row r="792" spans="1:21" ht="45" x14ac:dyDescent="0.2">
      <c r="A792">
        <v>790</v>
      </c>
      <c r="B792" s="3" t="s">
        <v>791</v>
      </c>
      <c r="C792" s="3" t="s">
        <v>4900</v>
      </c>
      <c r="D792" s="13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>
        <f>E792/L792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9">
        <f>(J792/86400)+25569+(-6/24)</f>
        <v>41275.797905092593</v>
      </c>
      <c r="T792" s="9">
        <f>(I792/86400)+25569+(-6/24)</f>
        <v>41305.797905092593</v>
      </c>
      <c r="U792">
        <f>VLOOKUP(F792,Statenum_data!$A$1:$B$4,2,FALSE)</f>
        <v>1</v>
      </c>
    </row>
    <row r="793" spans="1:21" ht="45" x14ac:dyDescent="0.2">
      <c r="A793">
        <v>791</v>
      </c>
      <c r="B793" s="3" t="s">
        <v>792</v>
      </c>
      <c r="C793" s="3" t="s">
        <v>4901</v>
      </c>
      <c r="D793" s="1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>
        <f>E793/L793</f>
        <v>60.859375</v>
      </c>
      <c r="Q793" t="str">
        <f>LEFT(N793,FIND("/",N793)-1)</f>
        <v>music</v>
      </c>
      <c r="R793" t="str">
        <f>RIGHT(N793,LEN(N793)-FIND("/",N793))</f>
        <v>rock</v>
      </c>
      <c r="S793" s="9">
        <f>(J793/86400)+25569+(-6/24)</f>
        <v>41557.530624999999</v>
      </c>
      <c r="T793" s="9">
        <f>(I793/86400)+25569+(-6/24)</f>
        <v>41590.999305555553</v>
      </c>
      <c r="U793">
        <f>VLOOKUP(F793,Statenum_data!$A$1:$B$4,2,FALSE)</f>
        <v>1</v>
      </c>
    </row>
    <row r="794" spans="1:21" ht="30" x14ac:dyDescent="0.2">
      <c r="A794">
        <v>792</v>
      </c>
      <c r="B794" s="3" t="s">
        <v>793</v>
      </c>
      <c r="C794" s="3" t="s">
        <v>4902</v>
      </c>
      <c r="D794" s="13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>
        <f>E794/L794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9">
        <f>(J794/86400)+25569+(-6/24)</f>
        <v>41555.62364583333</v>
      </c>
      <c r="T794" s="9">
        <f>(I794/86400)+25569+(-6/24)</f>
        <v>41585.665312500001</v>
      </c>
      <c r="U794">
        <f>VLOOKUP(F794,Statenum_data!$A$1:$B$4,2,FALSE)</f>
        <v>1</v>
      </c>
    </row>
    <row r="795" spans="1:21" ht="45" x14ac:dyDescent="0.2">
      <c r="A795">
        <v>793</v>
      </c>
      <c r="B795" s="3" t="s">
        <v>794</v>
      </c>
      <c r="C795" s="3" t="s">
        <v>4903</v>
      </c>
      <c r="D795" s="13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>
        <f>E795/L795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9">
        <f>(J795/86400)+25569+(-6/24)</f>
        <v>41442.491249999999</v>
      </c>
      <c r="T795" s="9">
        <f>(I795/86400)+25569+(-6/24)</f>
        <v>41457.957638888889</v>
      </c>
      <c r="U795">
        <f>VLOOKUP(F795,Statenum_data!$A$1:$B$4,2,FALSE)</f>
        <v>1</v>
      </c>
    </row>
    <row r="796" spans="1:21" ht="45" x14ac:dyDescent="0.2">
      <c r="A796">
        <v>794</v>
      </c>
      <c r="B796" s="3" t="s">
        <v>795</v>
      </c>
      <c r="C796" s="3" t="s">
        <v>4904</v>
      </c>
      <c r="D796" s="13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>
        <f>E796/L796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9">
        <f>(J796/86400)+25569+(-6/24)</f>
        <v>40735.865011574075</v>
      </c>
      <c r="T796" s="9">
        <f>(I796/86400)+25569+(-6/24)</f>
        <v>40791.462500000001</v>
      </c>
      <c r="U796">
        <f>VLOOKUP(F796,Statenum_data!$A$1:$B$4,2,FALSE)</f>
        <v>1</v>
      </c>
    </row>
    <row r="797" spans="1:21" ht="45" x14ac:dyDescent="0.2">
      <c r="A797">
        <v>795</v>
      </c>
      <c r="B797" s="3" t="s">
        <v>796</v>
      </c>
      <c r="C797" s="3" t="s">
        <v>4905</v>
      </c>
      <c r="D797" s="13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>
        <f>E797/L797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9">
        <f>(J797/86400)+25569+(-6/24)</f>
        <v>40963.363032407404</v>
      </c>
      <c r="T797" s="9">
        <f>(I797/86400)+25569+(-6/24)</f>
        <v>41005.957638888889</v>
      </c>
      <c r="U797">
        <f>VLOOKUP(F797,Statenum_data!$A$1:$B$4,2,FALSE)</f>
        <v>1</v>
      </c>
    </row>
    <row r="798" spans="1:21" ht="60" x14ac:dyDescent="0.2">
      <c r="A798">
        <v>796</v>
      </c>
      <c r="B798" s="3" t="s">
        <v>797</v>
      </c>
      <c r="C798" s="3" t="s">
        <v>4906</v>
      </c>
      <c r="D798" s="13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>
        <f>E798/L798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9">
        <f>(J798/86400)+25569+(-6/24)</f>
        <v>41502.632928240739</v>
      </c>
      <c r="T798" s="9">
        <f>(I798/86400)+25569+(-6/24)</f>
        <v>41532.631944444445</v>
      </c>
      <c r="U798">
        <f>VLOOKUP(F798,Statenum_data!$A$1:$B$4,2,FALSE)</f>
        <v>1</v>
      </c>
    </row>
    <row r="799" spans="1:21" ht="45" x14ac:dyDescent="0.2">
      <c r="A799">
        <v>797</v>
      </c>
      <c r="B799" s="3" t="s">
        <v>798</v>
      </c>
      <c r="C799" s="3" t="s">
        <v>4907</v>
      </c>
      <c r="D799" s="13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>
        <f>E799/L799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9">
        <f>(J799/86400)+25569+(-6/24)</f>
        <v>40996.744074074071</v>
      </c>
      <c r="T799" s="9">
        <f>(I799/86400)+25569+(-6/24)</f>
        <v>41027.916666666664</v>
      </c>
      <c r="U799">
        <f>VLOOKUP(F799,Statenum_data!$A$1:$B$4,2,FALSE)</f>
        <v>1</v>
      </c>
    </row>
    <row r="800" spans="1:21" ht="45" x14ac:dyDescent="0.2">
      <c r="A800">
        <v>798</v>
      </c>
      <c r="B800" s="3" t="s">
        <v>799</v>
      </c>
      <c r="C800" s="3" t="s">
        <v>4908</v>
      </c>
      <c r="D800" s="13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>
        <f>E800/L800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9">
        <f>(J800/86400)+25569+(-6/24)</f>
        <v>41882.340127314819</v>
      </c>
      <c r="T800" s="9">
        <f>(I800/86400)+25569+(-6/24)</f>
        <v>41912.340127314819</v>
      </c>
      <c r="U800">
        <f>VLOOKUP(F800,Statenum_data!$A$1:$B$4,2,FALSE)</f>
        <v>1</v>
      </c>
    </row>
    <row r="801" spans="1:21" ht="45" x14ac:dyDescent="0.2">
      <c r="A801">
        <v>799</v>
      </c>
      <c r="B801" s="3" t="s">
        <v>800</v>
      </c>
      <c r="C801" s="3" t="s">
        <v>4909</v>
      </c>
      <c r="D801" s="13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>
        <f>E801/L801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9">
        <f>(J801/86400)+25569+(-6/24)</f>
        <v>40996.417199074072</v>
      </c>
      <c r="T801" s="9">
        <f>(I801/86400)+25569+(-6/24)</f>
        <v>41026.417199074072</v>
      </c>
      <c r="U801">
        <f>VLOOKUP(F801,Statenum_data!$A$1:$B$4,2,FALSE)</f>
        <v>1</v>
      </c>
    </row>
    <row r="802" spans="1:21" ht="45" x14ac:dyDescent="0.2">
      <c r="A802">
        <v>800</v>
      </c>
      <c r="B802" s="3" t="s">
        <v>801</v>
      </c>
      <c r="C802" s="3" t="s">
        <v>4910</v>
      </c>
      <c r="D802" s="13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>
        <f>E802/L802</f>
        <v>40.75</v>
      </c>
      <c r="Q802" t="str">
        <f>LEFT(N802,FIND("/",N802)-1)</f>
        <v>music</v>
      </c>
      <c r="R802" t="str">
        <f>RIGHT(N802,LEN(N802)-FIND("/",N802))</f>
        <v>rock</v>
      </c>
      <c r="S802" s="9">
        <f>(J802/86400)+25569+(-6/24)</f>
        <v>41863.183495370373</v>
      </c>
      <c r="T802" s="9">
        <f>(I802/86400)+25569+(-6/24)</f>
        <v>41893.183495370373</v>
      </c>
      <c r="U802">
        <f>VLOOKUP(F802,Statenum_data!$A$1:$B$4,2,FALSE)</f>
        <v>1</v>
      </c>
    </row>
    <row r="803" spans="1:21" ht="45" x14ac:dyDescent="0.2">
      <c r="A803">
        <v>801</v>
      </c>
      <c r="B803" s="3" t="s">
        <v>802</v>
      </c>
      <c r="C803" s="3" t="s">
        <v>4911</v>
      </c>
      <c r="D803" s="1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>
        <f>E803/L803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9">
        <f>(J803/86400)+25569+(-6/24)</f>
        <v>40695.545370370368</v>
      </c>
      <c r="T803" s="9">
        <f>(I803/86400)+25569+(-6/24)</f>
        <v>40725.545370370368</v>
      </c>
      <c r="U803">
        <f>VLOOKUP(F803,Statenum_data!$A$1:$B$4,2,FALSE)</f>
        <v>1</v>
      </c>
    </row>
    <row r="804" spans="1:21" ht="45" x14ac:dyDescent="0.2">
      <c r="A804">
        <v>802</v>
      </c>
      <c r="B804" s="3" t="s">
        <v>803</v>
      </c>
      <c r="C804" s="3" t="s">
        <v>4912</v>
      </c>
      <c r="D804" s="13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>
        <f>E804/L804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9">
        <f>(J804/86400)+25569+(-6/24)</f>
        <v>41122.772268518514</v>
      </c>
      <c r="T804" s="9">
        <f>(I804/86400)+25569+(-6/24)</f>
        <v>41168.920138888891</v>
      </c>
      <c r="U804">
        <f>VLOOKUP(F804,Statenum_data!$A$1:$B$4,2,FALSE)</f>
        <v>1</v>
      </c>
    </row>
    <row r="805" spans="1:21" ht="45" x14ac:dyDescent="0.2">
      <c r="A805">
        <v>803</v>
      </c>
      <c r="B805" s="3" t="s">
        <v>804</v>
      </c>
      <c r="C805" s="3" t="s">
        <v>4913</v>
      </c>
      <c r="D805" s="13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>
        <f>E805/L805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9">
        <f>(J805/86400)+25569+(-6/24)</f>
        <v>40665.699976851851</v>
      </c>
      <c r="T805" s="9">
        <f>(I805/86400)+25569+(-6/24)</f>
        <v>40691.791666666664</v>
      </c>
      <c r="U805">
        <f>VLOOKUP(F805,Statenum_data!$A$1:$B$4,2,FALSE)</f>
        <v>1</v>
      </c>
    </row>
    <row r="806" spans="1:21" ht="45" x14ac:dyDescent="0.2">
      <c r="A806">
        <v>804</v>
      </c>
      <c r="B806" s="3" t="s">
        <v>805</v>
      </c>
      <c r="C806" s="3" t="s">
        <v>4914</v>
      </c>
      <c r="D806" s="13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>
        <f>E806/L806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9">
        <f>(J806/86400)+25569+(-6/24)</f>
        <v>40729.855624999997</v>
      </c>
      <c r="T806" s="9">
        <f>(I806/86400)+25569+(-6/24)</f>
        <v>40746.915972222225</v>
      </c>
      <c r="U806">
        <f>VLOOKUP(F806,Statenum_data!$A$1:$B$4,2,FALSE)</f>
        <v>1</v>
      </c>
    </row>
    <row r="807" spans="1:21" ht="45" x14ac:dyDescent="0.2">
      <c r="A807">
        <v>805</v>
      </c>
      <c r="B807" s="3" t="s">
        <v>806</v>
      </c>
      <c r="C807" s="3" t="s">
        <v>4915</v>
      </c>
      <c r="D807" s="13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>
        <f>E807/L807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9">
        <f>(J807/86400)+25569+(-6/24)</f>
        <v>40690.573055555556</v>
      </c>
      <c r="T807" s="9">
        <f>(I807/86400)+25569+(-6/24)</f>
        <v>40740.708333333336</v>
      </c>
      <c r="U807">
        <f>VLOOKUP(F807,Statenum_data!$A$1:$B$4,2,FALSE)</f>
        <v>1</v>
      </c>
    </row>
    <row r="808" spans="1:21" x14ac:dyDescent="0.2">
      <c r="A808">
        <v>806</v>
      </c>
      <c r="B808" s="3" t="s">
        <v>807</v>
      </c>
      <c r="C808" s="3" t="s">
        <v>4916</v>
      </c>
      <c r="D808" s="13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>
        <f>E808/L808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9">
        <f>(J808/86400)+25569+(-6/24)</f>
        <v>40763.441423611112</v>
      </c>
      <c r="T808" s="9">
        <f>(I808/86400)+25569+(-6/24)</f>
        <v>40793.441423611112</v>
      </c>
      <c r="U808">
        <f>VLOOKUP(F808,Statenum_data!$A$1:$B$4,2,FALSE)</f>
        <v>1</v>
      </c>
    </row>
    <row r="809" spans="1:21" ht="30" x14ac:dyDescent="0.2">
      <c r="A809">
        <v>807</v>
      </c>
      <c r="B809" s="3" t="s">
        <v>808</v>
      </c>
      <c r="C809" s="3" t="s">
        <v>4917</v>
      </c>
      <c r="D809" s="13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>
        <f>E809/L809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9">
        <f>(J809/86400)+25569+(-6/24)</f>
        <v>42759.378599537042</v>
      </c>
      <c r="T809" s="9">
        <f>(I809/86400)+25569+(-6/24)</f>
        <v>42794.833333333328</v>
      </c>
      <c r="U809">
        <f>VLOOKUP(F809,Statenum_data!$A$1:$B$4,2,FALSE)</f>
        <v>1</v>
      </c>
    </row>
    <row r="810" spans="1:21" ht="45" x14ac:dyDescent="0.2">
      <c r="A810">
        <v>808</v>
      </c>
      <c r="B810" s="3" t="s">
        <v>809</v>
      </c>
      <c r="C810" s="3" t="s">
        <v>4918</v>
      </c>
      <c r="D810" s="13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>
        <f>E810/L810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9">
        <f>(J810/86400)+25569+(-6/24)</f>
        <v>41961.850532407407</v>
      </c>
      <c r="T810" s="9">
        <f>(I810/86400)+25569+(-6/24)</f>
        <v>41994.957638888889</v>
      </c>
      <c r="U810">
        <f>VLOOKUP(F810,Statenum_data!$A$1:$B$4,2,FALSE)</f>
        <v>1</v>
      </c>
    </row>
    <row r="811" spans="1:21" ht="30" x14ac:dyDescent="0.2">
      <c r="A811">
        <v>809</v>
      </c>
      <c r="B811" s="3" t="s">
        <v>810</v>
      </c>
      <c r="C811" s="3" t="s">
        <v>4919</v>
      </c>
      <c r="D811" s="13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>
        <f>E811/L811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9">
        <f>(J811/86400)+25569+(-6/24)</f>
        <v>41628.583680555559</v>
      </c>
      <c r="T811" s="9">
        <f>(I811/86400)+25569+(-6/24)</f>
        <v>41658.583680555559</v>
      </c>
      <c r="U811">
        <f>VLOOKUP(F811,Statenum_data!$A$1:$B$4,2,FALSE)</f>
        <v>1</v>
      </c>
    </row>
    <row r="812" spans="1:21" ht="45" x14ac:dyDescent="0.2">
      <c r="A812">
        <v>810</v>
      </c>
      <c r="B812" s="3" t="s">
        <v>811</v>
      </c>
      <c r="C812" s="3" t="s">
        <v>4920</v>
      </c>
      <c r="D812" s="13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>
        <f>E812/L812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9">
        <f>(J812/86400)+25569+(-6/24)</f>
        <v>41122.806273148148</v>
      </c>
      <c r="T812" s="9">
        <f>(I812/86400)+25569+(-6/24)</f>
        <v>41152.806273148148</v>
      </c>
      <c r="U812">
        <f>VLOOKUP(F812,Statenum_data!$A$1:$B$4,2,FALSE)</f>
        <v>1</v>
      </c>
    </row>
    <row r="813" spans="1:21" ht="30" x14ac:dyDescent="0.2">
      <c r="A813">
        <v>811</v>
      </c>
      <c r="B813" s="3" t="s">
        <v>812</v>
      </c>
      <c r="C813" s="3" t="s">
        <v>4921</v>
      </c>
      <c r="D813" s="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>
        <f>E813/L813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9">
        <f>(J813/86400)+25569+(-6/24)</f>
        <v>41443.393541666665</v>
      </c>
      <c r="T813" s="9">
        <f>(I813/86400)+25569+(-6/24)</f>
        <v>41465.452777777777</v>
      </c>
      <c r="U813">
        <f>VLOOKUP(F813,Statenum_data!$A$1:$B$4,2,FALSE)</f>
        <v>1</v>
      </c>
    </row>
    <row r="814" spans="1:21" ht="45" x14ac:dyDescent="0.2">
      <c r="A814">
        <v>812</v>
      </c>
      <c r="B814" s="3" t="s">
        <v>813</v>
      </c>
      <c r="C814" s="3" t="s">
        <v>4922</v>
      </c>
      <c r="D814" s="13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>
        <f>E814/L814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9">
        <f>(J814/86400)+25569+(-6/24)</f>
        <v>41281.767962962964</v>
      </c>
      <c r="T814" s="9">
        <f>(I814/86400)+25569+(-6/24)</f>
        <v>41334.331944444442</v>
      </c>
      <c r="U814">
        <f>VLOOKUP(F814,Statenum_data!$A$1:$B$4,2,FALSE)</f>
        <v>1</v>
      </c>
    </row>
    <row r="815" spans="1:21" ht="30" x14ac:dyDescent="0.2">
      <c r="A815">
        <v>813</v>
      </c>
      <c r="B815" s="3" t="s">
        <v>814</v>
      </c>
      <c r="C815" s="3" t="s">
        <v>4923</v>
      </c>
      <c r="D815" s="13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>
        <f>E815/L815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9">
        <f>(J815/86400)+25569+(-6/24)</f>
        <v>41080.710243055553</v>
      </c>
      <c r="T815" s="9">
        <f>(I815/86400)+25569+(-6/24)</f>
        <v>41110.710243055553</v>
      </c>
      <c r="U815">
        <f>VLOOKUP(F815,Statenum_data!$A$1:$B$4,2,FALSE)</f>
        <v>1</v>
      </c>
    </row>
    <row r="816" spans="1:21" ht="45" x14ac:dyDescent="0.2">
      <c r="A816">
        <v>814</v>
      </c>
      <c r="B816" s="3" t="s">
        <v>815</v>
      </c>
      <c r="C816" s="3" t="s">
        <v>4924</v>
      </c>
      <c r="D816" s="13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>
        <f>E816/L816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9">
        <f>(J816/86400)+25569+(-6/24)</f>
        <v>40679.493067129632</v>
      </c>
      <c r="T816" s="9">
        <f>(I816/86400)+25569+(-6/24)</f>
        <v>40694.50277777778</v>
      </c>
      <c r="U816">
        <f>VLOOKUP(F816,Statenum_data!$A$1:$B$4,2,FALSE)</f>
        <v>1</v>
      </c>
    </row>
    <row r="817" spans="1:21" ht="30" x14ac:dyDescent="0.2">
      <c r="A817">
        <v>815</v>
      </c>
      <c r="B817" s="3" t="s">
        <v>816</v>
      </c>
      <c r="C817" s="3" t="s">
        <v>4925</v>
      </c>
      <c r="D817" s="13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>
        <f>E817/L817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9">
        <f>(J817/86400)+25569+(-6/24)</f>
        <v>41914.667858796296</v>
      </c>
      <c r="T817" s="9">
        <f>(I817/86400)+25569+(-6/24)</f>
        <v>41944.667858796296</v>
      </c>
      <c r="U817">
        <f>VLOOKUP(F817,Statenum_data!$A$1:$B$4,2,FALSE)</f>
        <v>1</v>
      </c>
    </row>
    <row r="818" spans="1:21" ht="30" x14ac:dyDescent="0.2">
      <c r="A818">
        <v>816</v>
      </c>
      <c r="B818" s="3" t="s">
        <v>817</v>
      </c>
      <c r="C818" s="3" t="s">
        <v>4926</v>
      </c>
      <c r="D818" s="13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>
        <f>E818/L818</f>
        <v>39.31</v>
      </c>
      <c r="Q818" t="str">
        <f>LEFT(N818,FIND("/",N818)-1)</f>
        <v>music</v>
      </c>
      <c r="R818" t="str">
        <f>RIGHT(N818,LEN(N818)-FIND("/",N818))</f>
        <v>rock</v>
      </c>
      <c r="S818" s="9">
        <f>(J818/86400)+25569+(-6/24)</f>
        <v>41341.620868055557</v>
      </c>
      <c r="T818" s="9">
        <f>(I818/86400)+25569+(-6/24)</f>
        <v>41373.020833333336</v>
      </c>
      <c r="U818">
        <f>VLOOKUP(F818,Statenum_data!$A$1:$B$4,2,FALSE)</f>
        <v>1</v>
      </c>
    </row>
    <row r="819" spans="1:21" ht="45" x14ac:dyDescent="0.2">
      <c r="A819">
        <v>817</v>
      </c>
      <c r="B819" s="3" t="s">
        <v>818</v>
      </c>
      <c r="C819" s="3" t="s">
        <v>4927</v>
      </c>
      <c r="D819" s="13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>
        <f>E819/L819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9">
        <f>(J819/86400)+25569+(-6/24)</f>
        <v>40925.349664351852</v>
      </c>
      <c r="T819" s="9">
        <f>(I819/86400)+25569+(-6/24)</f>
        <v>40978.957638888889</v>
      </c>
      <c r="U819">
        <f>VLOOKUP(F819,Statenum_data!$A$1:$B$4,2,FALSE)</f>
        <v>1</v>
      </c>
    </row>
    <row r="820" spans="1:21" ht="45" x14ac:dyDescent="0.2">
      <c r="A820">
        <v>818</v>
      </c>
      <c r="B820" s="3" t="s">
        <v>819</v>
      </c>
      <c r="C820" s="3" t="s">
        <v>4928</v>
      </c>
      <c r="D820" s="13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>
        <f>E820/L820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9">
        <f>(J820/86400)+25569+(-6/24)</f>
        <v>41120.632881944446</v>
      </c>
      <c r="T820" s="9">
        <f>(I820/86400)+25569+(-6/24)</f>
        <v>41128.459027777775</v>
      </c>
      <c r="U820">
        <f>VLOOKUP(F820,Statenum_data!$A$1:$B$4,2,FALSE)</f>
        <v>1</v>
      </c>
    </row>
    <row r="821" spans="1:21" ht="30" x14ac:dyDescent="0.2">
      <c r="A821">
        <v>819</v>
      </c>
      <c r="B821" s="3" t="s">
        <v>820</v>
      </c>
      <c r="C821" s="3" t="s">
        <v>4929</v>
      </c>
      <c r="D821" s="13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>
        <f>E821/L821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9">
        <f>(J821/86400)+25569+(-6/24)</f>
        <v>41619.748310185183</v>
      </c>
      <c r="T821" s="9">
        <f>(I821/86400)+25569+(-6/24)</f>
        <v>41628.947222222225</v>
      </c>
      <c r="U821">
        <f>VLOOKUP(F821,Statenum_data!$A$1:$B$4,2,FALSE)</f>
        <v>1</v>
      </c>
    </row>
    <row r="822" spans="1:21" ht="45" x14ac:dyDescent="0.2">
      <c r="A822">
        <v>820</v>
      </c>
      <c r="B822" s="3" t="s">
        <v>821</v>
      </c>
      <c r="C822" s="3" t="s">
        <v>4930</v>
      </c>
      <c r="D822" s="13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>
        <f>E822/L822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9">
        <f>(J822/86400)+25569+(-6/24)</f>
        <v>41768.591921296298</v>
      </c>
      <c r="T822" s="9">
        <f>(I822/86400)+25569+(-6/24)</f>
        <v>41798.958333333336</v>
      </c>
      <c r="U822">
        <f>VLOOKUP(F822,Statenum_data!$A$1:$B$4,2,FALSE)</f>
        <v>1</v>
      </c>
    </row>
    <row r="823" spans="1:21" ht="45" x14ac:dyDescent="0.2">
      <c r="A823">
        <v>821</v>
      </c>
      <c r="B823" s="3" t="s">
        <v>822</v>
      </c>
      <c r="C823" s="3" t="s">
        <v>4931</v>
      </c>
      <c r="D823" s="1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>
        <f>E823/L823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9">
        <f>(J823/86400)+25569+(-6/24)</f>
        <v>42093.672048611115</v>
      </c>
      <c r="T823" s="9">
        <f>(I823/86400)+25569+(-6/24)</f>
        <v>42127.917361111111</v>
      </c>
      <c r="U823">
        <f>VLOOKUP(F823,Statenum_data!$A$1:$B$4,2,FALSE)</f>
        <v>1</v>
      </c>
    </row>
    <row r="824" spans="1:21" ht="30" x14ac:dyDescent="0.2">
      <c r="A824">
        <v>822</v>
      </c>
      <c r="B824" s="3" t="s">
        <v>823</v>
      </c>
      <c r="C824" s="3" t="s">
        <v>4932</v>
      </c>
      <c r="D824" s="13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>
        <f>E824/L824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9">
        <f>(J824/86400)+25569+(-6/24)</f>
        <v>41157.697337962964</v>
      </c>
      <c r="T824" s="9">
        <f>(I824/86400)+25569+(-6/24)</f>
        <v>41187.697337962964</v>
      </c>
      <c r="U824">
        <f>VLOOKUP(F824,Statenum_data!$A$1:$B$4,2,FALSE)</f>
        <v>1</v>
      </c>
    </row>
    <row r="825" spans="1:21" ht="45" x14ac:dyDescent="0.2">
      <c r="A825">
        <v>823</v>
      </c>
      <c r="B825" s="3" t="s">
        <v>824</v>
      </c>
      <c r="C825" s="3" t="s">
        <v>4933</v>
      </c>
      <c r="D825" s="13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>
        <f>E825/L825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9">
        <f>(J825/86400)+25569+(-6/24)</f>
        <v>42055.722824074073</v>
      </c>
      <c r="T825" s="9">
        <f>(I825/86400)+25569+(-6/24)</f>
        <v>42085.681157407409</v>
      </c>
      <c r="U825">
        <f>VLOOKUP(F825,Statenum_data!$A$1:$B$4,2,FALSE)</f>
        <v>1</v>
      </c>
    </row>
    <row r="826" spans="1:21" ht="45" x14ac:dyDescent="0.2">
      <c r="A826">
        <v>824</v>
      </c>
      <c r="B826" s="3" t="s">
        <v>825</v>
      </c>
      <c r="C826" s="3" t="s">
        <v>4934</v>
      </c>
      <c r="D826" s="13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>
        <f>E826/L826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9">
        <f>(J826/86400)+25569+(-6/24)</f>
        <v>40249.992106481484</v>
      </c>
      <c r="T826" s="9">
        <f>(I826/86400)+25569+(-6/24)</f>
        <v>40286.040972222225</v>
      </c>
      <c r="U826">
        <f>VLOOKUP(F826,Statenum_data!$A$1:$B$4,2,FALSE)</f>
        <v>1</v>
      </c>
    </row>
    <row r="827" spans="1:21" ht="30" x14ac:dyDescent="0.2">
      <c r="A827">
        <v>825</v>
      </c>
      <c r="B827" s="3" t="s">
        <v>826</v>
      </c>
      <c r="C827" s="3" t="s">
        <v>4935</v>
      </c>
      <c r="D827" s="13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>
        <f>E827/L827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9">
        <f>(J827/86400)+25569+(-6/24)</f>
        <v>41186.056527777779</v>
      </c>
      <c r="T827" s="9">
        <f>(I827/86400)+25569+(-6/24)</f>
        <v>41211.056527777779</v>
      </c>
      <c r="U827">
        <f>VLOOKUP(F827,Statenum_data!$A$1:$B$4,2,FALSE)</f>
        <v>1</v>
      </c>
    </row>
    <row r="828" spans="1:21" ht="45" x14ac:dyDescent="0.2">
      <c r="A828">
        <v>826</v>
      </c>
      <c r="B828" s="3" t="s">
        <v>827</v>
      </c>
      <c r="C828" s="3" t="s">
        <v>4936</v>
      </c>
      <c r="D828" s="13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>
        <f>E828/L828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9">
        <f>(J828/86400)+25569+(-6/24)</f>
        <v>40972.788541666669</v>
      </c>
      <c r="T828" s="9">
        <f>(I828/86400)+25569+(-6/24)</f>
        <v>40993.746874999997</v>
      </c>
      <c r="U828">
        <f>VLOOKUP(F828,Statenum_data!$A$1:$B$4,2,FALSE)</f>
        <v>1</v>
      </c>
    </row>
    <row r="829" spans="1:21" ht="45" x14ac:dyDescent="0.2">
      <c r="A829">
        <v>827</v>
      </c>
      <c r="B829" s="3" t="s">
        <v>828</v>
      </c>
      <c r="C829" s="3" t="s">
        <v>4937</v>
      </c>
      <c r="D829" s="13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>
        <f>E829/L829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9">
        <f>(J829/86400)+25569+(-6/24)</f>
        <v>40927.223460648151</v>
      </c>
      <c r="T829" s="9">
        <f>(I829/86400)+25569+(-6/24)</f>
        <v>40953.575694444444</v>
      </c>
      <c r="U829">
        <f>VLOOKUP(F829,Statenum_data!$A$1:$B$4,2,FALSE)</f>
        <v>1</v>
      </c>
    </row>
    <row r="830" spans="1:21" ht="45" x14ac:dyDescent="0.2">
      <c r="A830">
        <v>828</v>
      </c>
      <c r="B830" s="3" t="s">
        <v>829</v>
      </c>
      <c r="C830" s="3" t="s">
        <v>4938</v>
      </c>
      <c r="D830" s="13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>
        <f>E830/L830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9">
        <f>(J830/86400)+25569+(-6/24)</f>
        <v>41072.800717592589</v>
      </c>
      <c r="T830" s="9">
        <f>(I830/86400)+25569+(-6/24)</f>
        <v>41085.433333333334</v>
      </c>
      <c r="U830">
        <f>VLOOKUP(F830,Statenum_data!$A$1:$B$4,2,FALSE)</f>
        <v>1</v>
      </c>
    </row>
    <row r="831" spans="1:21" ht="45" x14ac:dyDescent="0.2">
      <c r="A831">
        <v>829</v>
      </c>
      <c r="B831" s="3" t="s">
        <v>830</v>
      </c>
      <c r="C831" s="3" t="s">
        <v>4939</v>
      </c>
      <c r="D831" s="13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>
        <f>E831/L831</f>
        <v>32.5</v>
      </c>
      <c r="Q831" t="str">
        <f>LEFT(N831,FIND("/",N831)-1)</f>
        <v>music</v>
      </c>
      <c r="R831" t="str">
        <f>RIGHT(N831,LEN(N831)-FIND("/",N831))</f>
        <v>rock</v>
      </c>
      <c r="S831" s="9">
        <f>(J831/86400)+25569+(-6/24)</f>
        <v>42504.551388888889</v>
      </c>
      <c r="T831" s="9">
        <f>(I831/86400)+25569+(-6/24)</f>
        <v>42564.551388888889</v>
      </c>
      <c r="U831">
        <f>VLOOKUP(F831,Statenum_data!$A$1:$B$4,2,FALSE)</f>
        <v>1</v>
      </c>
    </row>
    <row r="832" spans="1:21" ht="45" x14ac:dyDescent="0.2">
      <c r="A832">
        <v>830</v>
      </c>
      <c r="B832" s="3" t="s">
        <v>831</v>
      </c>
      <c r="C832" s="3" t="s">
        <v>4940</v>
      </c>
      <c r="D832" s="13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>
        <f>E832/L832</f>
        <v>60.65625</v>
      </c>
      <c r="Q832" t="str">
        <f>LEFT(N832,FIND("/",N832)-1)</f>
        <v>music</v>
      </c>
      <c r="R832" t="str">
        <f>RIGHT(N832,LEN(N832)-FIND("/",N832))</f>
        <v>rock</v>
      </c>
      <c r="S832" s="9">
        <f>(J832/86400)+25569+(-6/24)</f>
        <v>41325.275752314818</v>
      </c>
      <c r="T832" s="9">
        <f>(I832/86400)+25569+(-6/24)</f>
        <v>41355.234085648146</v>
      </c>
      <c r="U832">
        <f>VLOOKUP(F832,Statenum_data!$A$1:$B$4,2,FALSE)</f>
        <v>1</v>
      </c>
    </row>
    <row r="833" spans="1:21" ht="30" x14ac:dyDescent="0.2">
      <c r="A833">
        <v>831</v>
      </c>
      <c r="B833" s="3" t="s">
        <v>832</v>
      </c>
      <c r="C833" s="3" t="s">
        <v>4941</v>
      </c>
      <c r="D833" s="1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>
        <f>E833/L833</f>
        <v>175</v>
      </c>
      <c r="Q833" t="str">
        <f>LEFT(N833,FIND("/",N833)-1)</f>
        <v>music</v>
      </c>
      <c r="R833" t="str">
        <f>RIGHT(N833,LEN(N833)-FIND("/",N833))</f>
        <v>rock</v>
      </c>
      <c r="S833" s="9">
        <f>(J833/86400)+25569+(-6/24)</f>
        <v>40996.396921296298</v>
      </c>
      <c r="T833" s="9">
        <f>(I833/86400)+25569+(-6/24)</f>
        <v>41026.396921296298</v>
      </c>
      <c r="U833">
        <f>VLOOKUP(F833,Statenum_data!$A$1:$B$4,2,FALSE)</f>
        <v>1</v>
      </c>
    </row>
    <row r="834" spans="1:21" ht="45" x14ac:dyDescent="0.2">
      <c r="A834">
        <v>832</v>
      </c>
      <c r="B834" s="3" t="s">
        <v>833</v>
      </c>
      <c r="C834" s="3" t="s">
        <v>4942</v>
      </c>
      <c r="D834" s="13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>
        <f>E834/L834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9">
        <f>(J834/86400)+25569+(-6/24)</f>
        <v>40869.425173611111</v>
      </c>
      <c r="T834" s="9">
        <f>(I834/86400)+25569+(-6/24)</f>
        <v>40929.092361111107</v>
      </c>
      <c r="U834">
        <f>VLOOKUP(F834,Statenum_data!$A$1:$B$4,2,FALSE)</f>
        <v>1</v>
      </c>
    </row>
    <row r="835" spans="1:21" x14ac:dyDescent="0.2">
      <c r="A835">
        <v>833</v>
      </c>
      <c r="B835" s="3" t="s">
        <v>834</v>
      </c>
      <c r="C835" s="3" t="s">
        <v>4943</v>
      </c>
      <c r="D835" s="13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>
        <f>E835/L835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9">
        <f>(J835/86400)+25569+(-6/24)</f>
        <v>41718.628182870372</v>
      </c>
      <c r="T835" s="9">
        <f>(I835/86400)+25569+(-6/24)</f>
        <v>41748.628182870372</v>
      </c>
      <c r="U835">
        <f>VLOOKUP(F835,Statenum_data!$A$1:$B$4,2,FALSE)</f>
        <v>1</v>
      </c>
    </row>
    <row r="836" spans="1:21" ht="45" x14ac:dyDescent="0.2">
      <c r="A836">
        <v>834</v>
      </c>
      <c r="B836" s="3" t="s">
        <v>835</v>
      </c>
      <c r="C836" s="3" t="s">
        <v>4944</v>
      </c>
      <c r="D836" s="13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>
        <f>E836/L836</f>
        <v>96.08</v>
      </c>
      <c r="Q836" t="str">
        <f>LEFT(N836,FIND("/",N836)-1)</f>
        <v>music</v>
      </c>
      <c r="R836" t="str">
        <f>RIGHT(N836,LEN(N836)-FIND("/",N836))</f>
        <v>rock</v>
      </c>
      <c r="S836" s="9">
        <f>(J836/86400)+25569+(-6/24)</f>
        <v>41422.572824074072</v>
      </c>
      <c r="T836" s="9">
        <f>(I836/86400)+25569+(-6/24)</f>
        <v>41455.915972222225</v>
      </c>
      <c r="U836">
        <f>VLOOKUP(F836,Statenum_data!$A$1:$B$4,2,FALSE)</f>
        <v>1</v>
      </c>
    </row>
    <row r="837" spans="1:21" ht="45" x14ac:dyDescent="0.2">
      <c r="A837">
        <v>835</v>
      </c>
      <c r="B837" s="3" t="s">
        <v>836</v>
      </c>
      <c r="C837" s="3" t="s">
        <v>4945</v>
      </c>
      <c r="D837" s="13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>
        <f>E837/L837</f>
        <v>58.625</v>
      </c>
      <c r="Q837" t="str">
        <f>LEFT(N837,FIND("/",N837)-1)</f>
        <v>music</v>
      </c>
      <c r="R837" t="str">
        <f>RIGHT(N837,LEN(N837)-FIND("/",N837))</f>
        <v>rock</v>
      </c>
      <c r="S837" s="9">
        <f>(J837/86400)+25569+(-6/24)</f>
        <v>41005.20784722222</v>
      </c>
      <c r="T837" s="9">
        <f>(I837/86400)+25569+(-6/24)</f>
        <v>41047.875</v>
      </c>
      <c r="U837">
        <f>VLOOKUP(F837,Statenum_data!$A$1:$B$4,2,FALSE)</f>
        <v>1</v>
      </c>
    </row>
    <row r="838" spans="1:21" x14ac:dyDescent="0.2">
      <c r="A838">
        <v>836</v>
      </c>
      <c r="B838" s="3" t="s">
        <v>837</v>
      </c>
      <c r="C838" s="3" t="s">
        <v>4946</v>
      </c>
      <c r="D838" s="13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>
        <f>E838/L838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9">
        <f>(J838/86400)+25569+(-6/24)</f>
        <v>41523.806921296295</v>
      </c>
      <c r="T838" s="9">
        <f>(I838/86400)+25569+(-6/24)</f>
        <v>41553.806921296295</v>
      </c>
      <c r="U838">
        <f>VLOOKUP(F838,Statenum_data!$A$1:$B$4,2,FALSE)</f>
        <v>1</v>
      </c>
    </row>
    <row r="839" spans="1:21" ht="30" x14ac:dyDescent="0.2">
      <c r="A839">
        <v>837</v>
      </c>
      <c r="B839" s="3" t="s">
        <v>838</v>
      </c>
      <c r="C839" s="3" t="s">
        <v>4947</v>
      </c>
      <c r="D839" s="13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>
        <f>E839/L839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9">
        <f>(J839/86400)+25569+(-6/24)</f>
        <v>41730.748402777775</v>
      </c>
      <c r="T839" s="9">
        <f>(I839/86400)+25569+(-6/24)</f>
        <v>41760.748402777775</v>
      </c>
      <c r="U839">
        <f>VLOOKUP(F839,Statenum_data!$A$1:$B$4,2,FALSE)</f>
        <v>1</v>
      </c>
    </row>
    <row r="840" spans="1:21" ht="45" x14ac:dyDescent="0.2">
      <c r="A840">
        <v>838</v>
      </c>
      <c r="B840" s="3" t="s">
        <v>839</v>
      </c>
      <c r="C840" s="3" t="s">
        <v>4948</v>
      </c>
      <c r="D840" s="13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>
        <f>E840/L840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9">
        <f>(J840/86400)+25569+(-6/24)</f>
        <v>40895.647974537038</v>
      </c>
      <c r="T840" s="9">
        <f>(I840/86400)+25569+(-6/24)</f>
        <v>40925.647974537038</v>
      </c>
      <c r="U840">
        <f>VLOOKUP(F840,Statenum_data!$A$1:$B$4,2,FALSE)</f>
        <v>1</v>
      </c>
    </row>
    <row r="841" spans="1:21" ht="45" x14ac:dyDescent="0.2">
      <c r="A841">
        <v>839</v>
      </c>
      <c r="B841" s="3" t="s">
        <v>840</v>
      </c>
      <c r="C841" s="3" t="s">
        <v>4949</v>
      </c>
      <c r="D841" s="13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>
        <f>E841/L841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9">
        <f>(J841/86400)+25569+(-6/24)</f>
        <v>41144.513379629629</v>
      </c>
      <c r="T841" s="9">
        <f>(I841/86400)+25569+(-6/24)</f>
        <v>41174.513379629629</v>
      </c>
      <c r="U841">
        <f>VLOOKUP(F841,Statenum_data!$A$1:$B$4,2,FALSE)</f>
        <v>1</v>
      </c>
    </row>
    <row r="842" spans="1:21" ht="30" x14ac:dyDescent="0.2">
      <c r="A842">
        <v>840</v>
      </c>
      <c r="B842" s="3" t="s">
        <v>841</v>
      </c>
      <c r="C842" s="3" t="s">
        <v>4950</v>
      </c>
      <c r="D842" s="13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>
        <f>E842/L842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9">
        <f>(J842/86400)+25569+(-6/24)</f>
        <v>42606.976701388892</v>
      </c>
      <c r="T842" s="9">
        <f>(I842/86400)+25569+(-6/24)</f>
        <v>42636.976701388892</v>
      </c>
      <c r="U842">
        <f>VLOOKUP(F842,Statenum_data!$A$1:$B$4,2,FALSE)</f>
        <v>1</v>
      </c>
    </row>
    <row r="843" spans="1:21" ht="45" x14ac:dyDescent="0.2">
      <c r="A843">
        <v>841</v>
      </c>
      <c r="B843" s="3" t="s">
        <v>842</v>
      </c>
      <c r="C843" s="3" t="s">
        <v>4951</v>
      </c>
      <c r="D843" s="1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>
        <f>E843/L843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9">
        <f>(J843/86400)+25569+(-6/24)</f>
        <v>41923.588692129633</v>
      </c>
      <c r="T843" s="9">
        <f>(I843/86400)+25569+(-6/24)</f>
        <v>41953.630358796298</v>
      </c>
      <c r="U843">
        <f>VLOOKUP(F843,Statenum_data!$A$1:$B$4,2,FALSE)</f>
        <v>1</v>
      </c>
    </row>
    <row r="844" spans="1:21" ht="45" x14ac:dyDescent="0.2">
      <c r="A844">
        <v>842</v>
      </c>
      <c r="B844" s="3" t="s">
        <v>843</v>
      </c>
      <c r="C844" s="3" t="s">
        <v>4952</v>
      </c>
      <c r="D844" s="13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>
        <f>E844/L844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9">
        <f>(J844/86400)+25569+(-6/24)</f>
        <v>41526.34239583333</v>
      </c>
      <c r="T844" s="9">
        <f>(I844/86400)+25569+(-6/24)</f>
        <v>41560.915972222225</v>
      </c>
      <c r="U844">
        <f>VLOOKUP(F844,Statenum_data!$A$1:$B$4,2,FALSE)</f>
        <v>1</v>
      </c>
    </row>
    <row r="845" spans="1:21" ht="45" x14ac:dyDescent="0.2">
      <c r="A845">
        <v>843</v>
      </c>
      <c r="B845" s="3" t="s">
        <v>844</v>
      </c>
      <c r="C845" s="3" t="s">
        <v>4953</v>
      </c>
      <c r="D845" s="13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>
        <f>E845/L845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9">
        <f>(J845/86400)+25569+(-6/24)</f>
        <v>42695.007870370369</v>
      </c>
      <c r="T845" s="9">
        <f>(I845/86400)+25569+(-6/24)</f>
        <v>42712.083333333328</v>
      </c>
      <c r="U845">
        <f>VLOOKUP(F845,Statenum_data!$A$1:$B$4,2,FALSE)</f>
        <v>1</v>
      </c>
    </row>
    <row r="846" spans="1:21" ht="45" x14ac:dyDescent="0.2">
      <c r="A846">
        <v>844</v>
      </c>
      <c r="B846" s="3" t="s">
        <v>845</v>
      </c>
      <c r="C846" s="3" t="s">
        <v>4954</v>
      </c>
      <c r="D846" s="13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>
        <f>E846/L846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9">
        <f>(J846/86400)+25569+(-6/24)</f>
        <v>41905.434629629628</v>
      </c>
      <c r="T846" s="9">
        <f>(I846/86400)+25569+(-6/24)</f>
        <v>41943.957638888889</v>
      </c>
      <c r="U846">
        <f>VLOOKUP(F846,Statenum_data!$A$1:$B$4,2,FALSE)</f>
        <v>1</v>
      </c>
    </row>
    <row r="847" spans="1:21" ht="45" x14ac:dyDescent="0.2">
      <c r="A847">
        <v>845</v>
      </c>
      <c r="B847" s="3" t="s">
        <v>846</v>
      </c>
      <c r="C847" s="3" t="s">
        <v>4955</v>
      </c>
      <c r="D847" s="13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>
        <f>E847/L847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9">
        <f>(J847/86400)+25569+(-6/24)</f>
        <v>42577.955972222218</v>
      </c>
      <c r="T847" s="9">
        <f>(I847/86400)+25569+(-6/24)</f>
        <v>42617.915972222225</v>
      </c>
      <c r="U847">
        <f>VLOOKUP(F847,Statenum_data!$A$1:$B$4,2,FALSE)</f>
        <v>1</v>
      </c>
    </row>
    <row r="848" spans="1:21" ht="30" x14ac:dyDescent="0.2">
      <c r="A848">
        <v>846</v>
      </c>
      <c r="B848" s="3" t="s">
        <v>847</v>
      </c>
      <c r="C848" s="3" t="s">
        <v>4956</v>
      </c>
      <c r="D848" s="13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>
        <f>E848/L848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9">
        <f>(J848/86400)+25569+(-6/24)</f>
        <v>41694.141840277778</v>
      </c>
      <c r="T848" s="9">
        <f>(I848/86400)+25569+(-6/24)</f>
        <v>41708.333333333336</v>
      </c>
      <c r="U848">
        <f>VLOOKUP(F848,Statenum_data!$A$1:$B$4,2,FALSE)</f>
        <v>1</v>
      </c>
    </row>
    <row r="849" spans="1:21" x14ac:dyDescent="0.2">
      <c r="A849">
        <v>847</v>
      </c>
      <c r="B849" s="3" t="s">
        <v>848</v>
      </c>
      <c r="C849" s="3" t="s">
        <v>4957</v>
      </c>
      <c r="D849" s="13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>
        <f>E849/L849</f>
        <v>10</v>
      </c>
      <c r="Q849" t="str">
        <f>LEFT(N849,FIND("/",N849)-1)</f>
        <v>music</v>
      </c>
      <c r="R849" t="str">
        <f>RIGHT(N849,LEN(N849)-FIND("/",N849))</f>
        <v>metal</v>
      </c>
      <c r="S849" s="9">
        <f>(J849/86400)+25569+(-6/24)</f>
        <v>42165.548333333332</v>
      </c>
      <c r="T849" s="9">
        <f>(I849/86400)+25569+(-6/24)</f>
        <v>42195.548333333332</v>
      </c>
      <c r="U849">
        <f>VLOOKUP(F849,Statenum_data!$A$1:$B$4,2,FALSE)</f>
        <v>1</v>
      </c>
    </row>
    <row r="850" spans="1:21" ht="45" x14ac:dyDescent="0.2">
      <c r="A850">
        <v>848</v>
      </c>
      <c r="B850" s="3" t="s">
        <v>849</v>
      </c>
      <c r="C850" s="3" t="s">
        <v>4958</v>
      </c>
      <c r="D850" s="13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>
        <f>E850/L850</f>
        <v>18.75</v>
      </c>
      <c r="Q850" t="str">
        <f>LEFT(N850,FIND("/",N850)-1)</f>
        <v>music</v>
      </c>
      <c r="R850" t="str">
        <f>RIGHT(N850,LEN(N850)-FIND("/",N850))</f>
        <v>metal</v>
      </c>
      <c r="S850" s="9">
        <f>(J850/86400)+25569+(-6/24)</f>
        <v>42078.542048611111</v>
      </c>
      <c r="T850" s="9">
        <f>(I850/86400)+25569+(-6/24)</f>
        <v>42108.542048611111</v>
      </c>
      <c r="U850">
        <f>VLOOKUP(F850,Statenum_data!$A$1:$B$4,2,FALSE)</f>
        <v>1</v>
      </c>
    </row>
    <row r="851" spans="1:21" ht="60" x14ac:dyDescent="0.2">
      <c r="A851">
        <v>849</v>
      </c>
      <c r="B851" s="3" t="s">
        <v>850</v>
      </c>
      <c r="C851" s="3" t="s">
        <v>4959</v>
      </c>
      <c r="D851" s="13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>
        <f>E851/L851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9">
        <f>(J851/86400)+25569+(-6/24)</f>
        <v>42050.898888888885</v>
      </c>
      <c r="T851" s="9">
        <f>(I851/86400)+25569+(-6/24)</f>
        <v>42078.857222222221</v>
      </c>
      <c r="U851">
        <f>VLOOKUP(F851,Statenum_data!$A$1:$B$4,2,FALSE)</f>
        <v>1</v>
      </c>
    </row>
    <row r="852" spans="1:21" ht="45" x14ac:dyDescent="0.2">
      <c r="A852">
        <v>850</v>
      </c>
      <c r="B852" s="3" t="s">
        <v>851</v>
      </c>
      <c r="C852" s="3" t="s">
        <v>4960</v>
      </c>
      <c r="D852" s="13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>
        <f>E852/L852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9">
        <f>(J852/86400)+25569+(-6/24)</f>
        <v>42452.577743055561</v>
      </c>
      <c r="T852" s="9">
        <f>(I852/86400)+25569+(-6/24)</f>
        <v>42484.957638888889</v>
      </c>
      <c r="U852">
        <f>VLOOKUP(F852,Statenum_data!$A$1:$B$4,2,FALSE)</f>
        <v>1</v>
      </c>
    </row>
    <row r="853" spans="1:21" ht="30" x14ac:dyDescent="0.2">
      <c r="A853">
        <v>851</v>
      </c>
      <c r="B853" s="3" t="s">
        <v>852</v>
      </c>
      <c r="C853" s="3" t="s">
        <v>4961</v>
      </c>
      <c r="D853" s="1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>
        <f>E853/L853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9">
        <f>(J853/86400)+25569+(-6/24)</f>
        <v>42522.630243055552</v>
      </c>
      <c r="T853" s="9">
        <f>(I853/86400)+25569+(-6/24)</f>
        <v>42582.572916666672</v>
      </c>
      <c r="U853">
        <f>VLOOKUP(F853,Statenum_data!$A$1:$B$4,2,FALSE)</f>
        <v>1</v>
      </c>
    </row>
    <row r="854" spans="1:21" ht="30" x14ac:dyDescent="0.2">
      <c r="A854">
        <v>852</v>
      </c>
      <c r="B854" s="3" t="s">
        <v>853</v>
      </c>
      <c r="C854" s="3" t="s">
        <v>4962</v>
      </c>
      <c r="D854" s="13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>
        <f>E854/L854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9">
        <f>(J854/86400)+25569+(-6/24)</f>
        <v>42656.555497685185</v>
      </c>
      <c r="T854" s="9">
        <f>(I854/86400)+25569+(-6/24)</f>
        <v>42667.625</v>
      </c>
      <c r="U854">
        <f>VLOOKUP(F854,Statenum_data!$A$1:$B$4,2,FALSE)</f>
        <v>1</v>
      </c>
    </row>
    <row r="855" spans="1:21" ht="45" x14ac:dyDescent="0.2">
      <c r="A855">
        <v>853</v>
      </c>
      <c r="B855" s="3" t="s">
        <v>854</v>
      </c>
      <c r="C855" s="3" t="s">
        <v>4963</v>
      </c>
      <c r="D855" s="13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>
        <f>E855/L855</f>
        <v>30</v>
      </c>
      <c r="Q855" t="str">
        <f>LEFT(N855,FIND("/",N855)-1)</f>
        <v>music</v>
      </c>
      <c r="R855" t="str">
        <f>RIGHT(N855,LEN(N855)-FIND("/",N855))</f>
        <v>metal</v>
      </c>
      <c r="S855" s="9">
        <f>(J855/86400)+25569+(-6/24)</f>
        <v>42021.582280092596</v>
      </c>
      <c r="T855" s="9">
        <f>(I855/86400)+25569+(-6/24)</f>
        <v>42051.582280092596</v>
      </c>
      <c r="U855">
        <f>VLOOKUP(F855,Statenum_data!$A$1:$B$4,2,FALSE)</f>
        <v>1</v>
      </c>
    </row>
    <row r="856" spans="1:21" ht="45" x14ac:dyDescent="0.2">
      <c r="A856">
        <v>854</v>
      </c>
      <c r="B856" s="3" t="s">
        <v>855</v>
      </c>
      <c r="C856" s="3" t="s">
        <v>4964</v>
      </c>
      <c r="D856" s="13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>
        <f>E856/L856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9">
        <f>(J856/86400)+25569+(-6/24)</f>
        <v>42701.962337962963</v>
      </c>
      <c r="T856" s="9">
        <f>(I856/86400)+25569+(-6/24)</f>
        <v>42731.962337962963</v>
      </c>
      <c r="U856">
        <f>VLOOKUP(F856,Statenum_data!$A$1:$B$4,2,FALSE)</f>
        <v>1</v>
      </c>
    </row>
    <row r="857" spans="1:21" ht="30" x14ac:dyDescent="0.2">
      <c r="A857">
        <v>855</v>
      </c>
      <c r="B857" s="3" t="s">
        <v>856</v>
      </c>
      <c r="C857" s="3" t="s">
        <v>4965</v>
      </c>
      <c r="D857" s="13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>
        <f>E857/L857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9">
        <f>(J857/86400)+25569+(-6/24)</f>
        <v>42544.875196759254</v>
      </c>
      <c r="T857" s="9">
        <f>(I857/86400)+25569+(-6/24)</f>
        <v>42574.875196759254</v>
      </c>
      <c r="U857">
        <f>VLOOKUP(F857,Statenum_data!$A$1:$B$4,2,FALSE)</f>
        <v>1</v>
      </c>
    </row>
    <row r="858" spans="1:21" ht="45" x14ac:dyDescent="0.2">
      <c r="A858">
        <v>856</v>
      </c>
      <c r="B858" s="3" t="s">
        <v>857</v>
      </c>
      <c r="C858" s="3" t="s">
        <v>4966</v>
      </c>
      <c r="D858" s="13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>
        <f>E858/L858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9">
        <f>(J858/86400)+25569+(-6/24)</f>
        <v>42609.061990740738</v>
      </c>
      <c r="T858" s="9">
        <f>(I858/86400)+25569+(-6/24)</f>
        <v>42668.541666666672</v>
      </c>
      <c r="U858">
        <f>VLOOKUP(F858,Statenum_data!$A$1:$B$4,2,FALSE)</f>
        <v>1</v>
      </c>
    </row>
    <row r="859" spans="1:21" ht="30" x14ac:dyDescent="0.2">
      <c r="A859">
        <v>857</v>
      </c>
      <c r="B859" s="3" t="s">
        <v>858</v>
      </c>
      <c r="C859" s="3" t="s">
        <v>4967</v>
      </c>
      <c r="D859" s="13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>
        <f>E859/L859</f>
        <v>50</v>
      </c>
      <c r="Q859" t="str">
        <f>LEFT(N859,FIND("/",N859)-1)</f>
        <v>music</v>
      </c>
      <c r="R859" t="str">
        <f>RIGHT(N859,LEN(N859)-FIND("/",N859))</f>
        <v>metal</v>
      </c>
      <c r="S859" s="9">
        <f>(J859/86400)+25569+(-6/24)</f>
        <v>42291.331377314811</v>
      </c>
      <c r="T859" s="9">
        <f>(I859/86400)+25569+(-6/24)</f>
        <v>42333.373043981483</v>
      </c>
      <c r="U859">
        <f>VLOOKUP(F859,Statenum_data!$A$1:$B$4,2,FALSE)</f>
        <v>1</v>
      </c>
    </row>
    <row r="860" spans="1:21" ht="45" x14ac:dyDescent="0.2">
      <c r="A860">
        <v>858</v>
      </c>
      <c r="B860" s="3" t="s">
        <v>859</v>
      </c>
      <c r="C860" s="3" t="s">
        <v>4968</v>
      </c>
      <c r="D860" s="13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>
        <f>E860/L860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9">
        <f>(J860/86400)+25569+(-6/24)</f>
        <v>42079.495578703703</v>
      </c>
      <c r="T860" s="9">
        <f>(I860/86400)+25569+(-6/24)</f>
        <v>42109.707638888889</v>
      </c>
      <c r="U860">
        <f>VLOOKUP(F860,Statenum_data!$A$1:$B$4,2,FALSE)</f>
        <v>1</v>
      </c>
    </row>
    <row r="861" spans="1:21" ht="30" x14ac:dyDescent="0.2">
      <c r="A861">
        <v>859</v>
      </c>
      <c r="B861" s="3" t="s">
        <v>860</v>
      </c>
      <c r="C861" s="3" t="s">
        <v>4969</v>
      </c>
      <c r="D861" s="13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>
        <f>E861/L861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9">
        <f>(J861/86400)+25569+(-6/24)</f>
        <v>42128.570231481484</v>
      </c>
      <c r="T861" s="9">
        <f>(I861/86400)+25569+(-6/24)</f>
        <v>42158.75</v>
      </c>
      <c r="U861">
        <f>VLOOKUP(F861,Statenum_data!$A$1:$B$4,2,FALSE)</f>
        <v>1</v>
      </c>
    </row>
    <row r="862" spans="1:21" ht="45" x14ac:dyDescent="0.2">
      <c r="A862">
        <v>860</v>
      </c>
      <c r="B862" s="3" t="s">
        <v>861</v>
      </c>
      <c r="C862" s="3" t="s">
        <v>4970</v>
      </c>
      <c r="D862" s="13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>
        <f>E862/L862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9">
        <f>(J862/86400)+25569+(-6/24)</f>
        <v>41570.232789351852</v>
      </c>
      <c r="T862" s="9">
        <f>(I862/86400)+25569+(-6/24)</f>
        <v>41600.274456018517</v>
      </c>
      <c r="U862">
        <f>VLOOKUP(F862,Statenum_data!$A$1:$B$4,2,FALSE)</f>
        <v>2</v>
      </c>
    </row>
    <row r="863" spans="1:21" ht="45" x14ac:dyDescent="0.2">
      <c r="A863">
        <v>861</v>
      </c>
      <c r="B863" s="3" t="s">
        <v>862</v>
      </c>
      <c r="C863" s="3" t="s">
        <v>4971</v>
      </c>
      <c r="D863" s="1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>
        <f>E863/L863</f>
        <v>50.5</v>
      </c>
      <c r="Q863" t="str">
        <f>LEFT(N863,FIND("/",N863)-1)</f>
        <v>music</v>
      </c>
      <c r="R863" t="str">
        <f>RIGHT(N863,LEN(N863)-FIND("/",N863))</f>
        <v>jazz</v>
      </c>
      <c r="S863" s="9">
        <f>(J863/86400)+25569+(-6/24)</f>
        <v>42599.715324074074</v>
      </c>
      <c r="T863" s="9">
        <f>(I863/86400)+25569+(-6/24)</f>
        <v>42629.715324074074</v>
      </c>
      <c r="U863">
        <f>VLOOKUP(F863,Statenum_data!$A$1:$B$4,2,FALSE)</f>
        <v>2</v>
      </c>
    </row>
    <row r="864" spans="1:21" ht="45" x14ac:dyDescent="0.2">
      <c r="A864">
        <v>862</v>
      </c>
      <c r="B864" s="3" t="s">
        <v>863</v>
      </c>
      <c r="C864" s="3" t="s">
        <v>4972</v>
      </c>
      <c r="D864" s="13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>
        <f>E864/L864</f>
        <v>42.5</v>
      </c>
      <c r="Q864" t="str">
        <f>LEFT(N864,FIND("/",N864)-1)</f>
        <v>music</v>
      </c>
      <c r="R864" t="str">
        <f>RIGHT(N864,LEN(N864)-FIND("/",N864))</f>
        <v>jazz</v>
      </c>
      <c r="S864" s="9">
        <f>(J864/86400)+25569+(-6/24)</f>
        <v>41559.3049537037</v>
      </c>
      <c r="T864" s="9">
        <f>(I864/86400)+25569+(-6/24)</f>
        <v>41589.346620370372</v>
      </c>
      <c r="U864">
        <f>VLOOKUP(F864,Statenum_data!$A$1:$B$4,2,FALSE)</f>
        <v>2</v>
      </c>
    </row>
    <row r="865" spans="1:21" ht="45" x14ac:dyDescent="0.2">
      <c r="A865">
        <v>863</v>
      </c>
      <c r="B865" s="3" t="s">
        <v>864</v>
      </c>
      <c r="C865" s="3" t="s">
        <v>4973</v>
      </c>
      <c r="D865" s="13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>
        <f>E865/L865</f>
        <v>18</v>
      </c>
      <c r="Q865" t="str">
        <f>LEFT(N865,FIND("/",N865)-1)</f>
        <v>music</v>
      </c>
      <c r="R865" t="str">
        <f>RIGHT(N865,LEN(N865)-FIND("/",N865))</f>
        <v>jazz</v>
      </c>
      <c r="S865" s="9">
        <f>(J865/86400)+25569+(-6/24)</f>
        <v>40920.867662037039</v>
      </c>
      <c r="T865" s="9">
        <f>(I865/86400)+25569+(-6/24)</f>
        <v>40950.867662037039</v>
      </c>
      <c r="U865">
        <f>VLOOKUP(F865,Statenum_data!$A$1:$B$4,2,FALSE)</f>
        <v>2</v>
      </c>
    </row>
    <row r="866" spans="1:21" ht="45" x14ac:dyDescent="0.2">
      <c r="A866">
        <v>864</v>
      </c>
      <c r="B866" s="3" t="s">
        <v>865</v>
      </c>
      <c r="C866" s="3" t="s">
        <v>4974</v>
      </c>
      <c r="D866" s="13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>
        <f>E866/L866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9">
        <f>(J866/86400)+25569+(-6/24)</f>
        <v>41540.856921296298</v>
      </c>
      <c r="T866" s="9">
        <f>(I866/86400)+25569+(-6/24)</f>
        <v>41563.165972222225</v>
      </c>
      <c r="U866">
        <f>VLOOKUP(F866,Statenum_data!$A$1:$B$4,2,FALSE)</f>
        <v>2</v>
      </c>
    </row>
    <row r="867" spans="1:21" ht="45" x14ac:dyDescent="0.2">
      <c r="A867">
        <v>865</v>
      </c>
      <c r="B867" s="3" t="s">
        <v>866</v>
      </c>
      <c r="C867" s="3" t="s">
        <v>4975</v>
      </c>
      <c r="D867" s="13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>
        <f>E867/L867</f>
        <v>22.5</v>
      </c>
      <c r="Q867" t="str">
        <f>LEFT(N867,FIND("/",N867)-1)</f>
        <v>music</v>
      </c>
      <c r="R867" t="str">
        <f>RIGHT(N867,LEN(N867)-FIND("/",N867))</f>
        <v>jazz</v>
      </c>
      <c r="S867" s="9">
        <f>(J867/86400)+25569+(-6/24)</f>
        <v>41230.523113425923</v>
      </c>
      <c r="T867" s="9">
        <f>(I867/86400)+25569+(-6/24)</f>
        <v>41290.523113425923</v>
      </c>
      <c r="U867">
        <f>VLOOKUP(F867,Statenum_data!$A$1:$B$4,2,FALSE)</f>
        <v>2</v>
      </c>
    </row>
    <row r="868" spans="1:21" ht="45" x14ac:dyDescent="0.2">
      <c r="A868">
        <v>866</v>
      </c>
      <c r="B868" s="3" t="s">
        <v>867</v>
      </c>
      <c r="C868" s="3" t="s">
        <v>4976</v>
      </c>
      <c r="D868" s="13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>
        <f>E868/L868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9">
        <f>(J868/86400)+25569+(-6/24)</f>
        <v>42025.387939814813</v>
      </c>
      <c r="T868" s="9">
        <f>(I868/86400)+25569+(-6/24)</f>
        <v>42063.381944444445</v>
      </c>
      <c r="U868">
        <f>VLOOKUP(F868,Statenum_data!$A$1:$B$4,2,FALSE)</f>
        <v>2</v>
      </c>
    </row>
    <row r="869" spans="1:21" ht="45" x14ac:dyDescent="0.2">
      <c r="A869">
        <v>867</v>
      </c>
      <c r="B869" s="3" t="s">
        <v>868</v>
      </c>
      <c r="C869" s="3" t="s">
        <v>4977</v>
      </c>
      <c r="D869" s="13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>
        <f>E869/L869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9">
        <f>(J869/86400)+25569+(-6/24)</f>
        <v>40087.855393518519</v>
      </c>
      <c r="T869" s="9">
        <f>(I869/86400)+25569+(-6/24)</f>
        <v>40147.957638888889</v>
      </c>
      <c r="U869">
        <f>VLOOKUP(F869,Statenum_data!$A$1:$B$4,2,FALSE)</f>
        <v>2</v>
      </c>
    </row>
    <row r="870" spans="1:21" ht="60" x14ac:dyDescent="0.2">
      <c r="A870">
        <v>868</v>
      </c>
      <c r="B870" s="3" t="s">
        <v>869</v>
      </c>
      <c r="C870" s="3" t="s">
        <v>4978</v>
      </c>
      <c r="D870" s="13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>
        <f>E870/L870</f>
        <v>50</v>
      </c>
      <c r="Q870" t="str">
        <f>LEFT(N870,FIND("/",N870)-1)</f>
        <v>music</v>
      </c>
      <c r="R870" t="str">
        <f>RIGHT(N870,LEN(N870)-FIND("/",N870))</f>
        <v>jazz</v>
      </c>
      <c r="S870" s="9">
        <f>(J870/86400)+25569+(-6/24)</f>
        <v>41615.777754629627</v>
      </c>
      <c r="T870" s="9">
        <f>(I870/86400)+25569+(-6/24)</f>
        <v>41645.777754629627</v>
      </c>
      <c r="U870">
        <f>VLOOKUP(F870,Statenum_data!$A$1:$B$4,2,FALSE)</f>
        <v>2</v>
      </c>
    </row>
    <row r="871" spans="1:21" ht="45" x14ac:dyDescent="0.2">
      <c r="A871">
        <v>869</v>
      </c>
      <c r="B871" s="3" t="s">
        <v>870</v>
      </c>
      <c r="C871" s="3" t="s">
        <v>4979</v>
      </c>
      <c r="D871" s="13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>
        <f>E871/L871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9">
        <f>(J871/86400)+25569+(-6/24)</f>
        <v>41342.595567129625</v>
      </c>
      <c r="T871" s="9">
        <f>(I871/86400)+25569+(-6/24)</f>
        <v>41372.553900462961</v>
      </c>
      <c r="U871">
        <f>VLOOKUP(F871,Statenum_data!$A$1:$B$4,2,FALSE)</f>
        <v>2</v>
      </c>
    </row>
    <row r="872" spans="1:21" ht="45" x14ac:dyDescent="0.2">
      <c r="A872">
        <v>870</v>
      </c>
      <c r="B872" s="3" t="s">
        <v>871</v>
      </c>
      <c r="C872" s="3" t="s">
        <v>4980</v>
      </c>
      <c r="D872" s="13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>
        <f>E872/L872</f>
        <v>12.4</v>
      </c>
      <c r="Q872" t="str">
        <f>LEFT(N872,FIND("/",N872)-1)</f>
        <v>music</v>
      </c>
      <c r="R872" t="str">
        <f>RIGHT(N872,LEN(N872)-FIND("/",N872))</f>
        <v>jazz</v>
      </c>
      <c r="S872" s="9">
        <f>(J872/86400)+25569+(-6/24)</f>
        <v>41487.772256944445</v>
      </c>
      <c r="T872" s="9">
        <f>(I872/86400)+25569+(-6/24)</f>
        <v>41517.772256944445</v>
      </c>
      <c r="U872">
        <f>VLOOKUP(F872,Statenum_data!$A$1:$B$4,2,FALSE)</f>
        <v>2</v>
      </c>
    </row>
    <row r="873" spans="1:21" ht="45" x14ac:dyDescent="0.2">
      <c r="A873">
        <v>871</v>
      </c>
      <c r="B873" s="3" t="s">
        <v>872</v>
      </c>
      <c r="C873" s="3" t="s">
        <v>4981</v>
      </c>
      <c r="D873" s="1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>
        <f>E873/L873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9">
        <f>(J873/86400)+25569+(-6/24)</f>
        <v>41577.311284722222</v>
      </c>
      <c r="T873" s="9">
        <f>(I873/86400)+25569+(-6/24)</f>
        <v>41607.352951388893</v>
      </c>
      <c r="U873">
        <f>VLOOKUP(F873,Statenum_data!$A$1:$B$4,2,FALSE)</f>
        <v>2</v>
      </c>
    </row>
    <row r="874" spans="1:21" ht="45" x14ac:dyDescent="0.2">
      <c r="A874">
        <v>872</v>
      </c>
      <c r="B874" s="3" t="s">
        <v>873</v>
      </c>
      <c r="C874" s="3" t="s">
        <v>4982</v>
      </c>
      <c r="D874" s="13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>
        <f>E874/L874</f>
        <v>32.5</v>
      </c>
      <c r="Q874" t="str">
        <f>LEFT(N874,FIND("/",N874)-1)</f>
        <v>music</v>
      </c>
      <c r="R874" t="str">
        <f>RIGHT(N874,LEN(N874)-FIND("/",N874))</f>
        <v>jazz</v>
      </c>
      <c r="S874" s="9">
        <f>(J874/86400)+25569+(-6/24)</f>
        <v>40567.575543981482</v>
      </c>
      <c r="T874" s="9">
        <f>(I874/86400)+25569+(-6/24)</f>
        <v>40612.575543981482</v>
      </c>
      <c r="U874">
        <f>VLOOKUP(F874,Statenum_data!$A$1:$B$4,2,FALSE)</f>
        <v>2</v>
      </c>
    </row>
    <row r="875" spans="1:21" ht="30" x14ac:dyDescent="0.2">
      <c r="A875">
        <v>873</v>
      </c>
      <c r="B875" s="3" t="s">
        <v>874</v>
      </c>
      <c r="C875" s="3" t="s">
        <v>4983</v>
      </c>
      <c r="D875" s="13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>
        <f>E875/L875</f>
        <v>9</v>
      </c>
      <c r="Q875" t="str">
        <f>LEFT(N875,FIND("/",N875)-1)</f>
        <v>music</v>
      </c>
      <c r="R875" t="str">
        <f>RIGHT(N875,LEN(N875)-FIND("/",N875))</f>
        <v>jazz</v>
      </c>
      <c r="S875" s="9">
        <f>(J875/86400)+25569+(-6/24)</f>
        <v>41183.917129629626</v>
      </c>
      <c r="T875" s="9">
        <f>(I875/86400)+25569+(-6/24)</f>
        <v>41223.958796296298</v>
      </c>
      <c r="U875">
        <f>VLOOKUP(F875,Statenum_data!$A$1:$B$4,2,FALSE)</f>
        <v>2</v>
      </c>
    </row>
    <row r="876" spans="1:21" ht="45" x14ac:dyDescent="0.2">
      <c r="A876">
        <v>874</v>
      </c>
      <c r="B876" s="3" t="s">
        <v>875</v>
      </c>
      <c r="C876" s="3" t="s">
        <v>4984</v>
      </c>
      <c r="D876" s="13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>
        <f>E876/L876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9">
        <f>(J876/86400)+25569+(-6/24)</f>
        <v>41368.333726851852</v>
      </c>
      <c r="T876" s="9">
        <f>(I876/86400)+25569+(-6/24)</f>
        <v>41398.333726851852</v>
      </c>
      <c r="U876">
        <f>VLOOKUP(F876,Statenum_data!$A$1:$B$4,2,FALSE)</f>
        <v>2</v>
      </c>
    </row>
    <row r="877" spans="1:21" ht="60" x14ac:dyDescent="0.2">
      <c r="A877">
        <v>875</v>
      </c>
      <c r="B877" s="3" t="s">
        <v>876</v>
      </c>
      <c r="C877" s="3" t="s">
        <v>4985</v>
      </c>
      <c r="D877" s="13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t="e">
        <f>E877/L877</f>
        <v>#DIV/0!</v>
      </c>
      <c r="Q877" t="str">
        <f>LEFT(N877,FIND("/",N877)-1)</f>
        <v>music</v>
      </c>
      <c r="R877" t="str">
        <f>RIGHT(N877,LEN(N877)-FIND("/",N877))</f>
        <v>jazz</v>
      </c>
      <c r="S877" s="9">
        <f>(J877/86400)+25569+(-6/24)</f>
        <v>42248.473738425921</v>
      </c>
      <c r="T877" s="9">
        <f>(I877/86400)+25569+(-6/24)</f>
        <v>42268.473738425921</v>
      </c>
      <c r="U877">
        <f>VLOOKUP(F877,Statenum_data!$A$1:$B$4,2,FALSE)</f>
        <v>2</v>
      </c>
    </row>
    <row r="878" spans="1:21" x14ac:dyDescent="0.2">
      <c r="A878">
        <v>876</v>
      </c>
      <c r="B878" s="3" t="s">
        <v>877</v>
      </c>
      <c r="C878" s="3" t="s">
        <v>4986</v>
      </c>
      <c r="D878" s="13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>
        <f>E878/L878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9">
        <f>(J878/86400)+25569+(-6/24)</f>
        <v>41276.246840277774</v>
      </c>
      <c r="T878" s="9">
        <f>(I878/86400)+25569+(-6/24)</f>
        <v>41309.246840277774</v>
      </c>
      <c r="U878">
        <f>VLOOKUP(F878,Statenum_data!$A$1:$B$4,2,FALSE)</f>
        <v>2</v>
      </c>
    </row>
    <row r="879" spans="1:21" ht="45" x14ac:dyDescent="0.2">
      <c r="A879">
        <v>877</v>
      </c>
      <c r="B879" s="3" t="s">
        <v>878</v>
      </c>
      <c r="C879" s="3" t="s">
        <v>4987</v>
      </c>
      <c r="D879" s="13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>
        <f>E879/L879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9">
        <f>(J879/86400)+25569+(-6/24)</f>
        <v>41597.538888888885</v>
      </c>
      <c r="T879" s="9">
        <f>(I879/86400)+25569+(-6/24)</f>
        <v>41627.538888888885</v>
      </c>
      <c r="U879">
        <f>VLOOKUP(F879,Statenum_data!$A$1:$B$4,2,FALSE)</f>
        <v>2</v>
      </c>
    </row>
    <row r="880" spans="1:21" ht="45" x14ac:dyDescent="0.2">
      <c r="A880">
        <v>878</v>
      </c>
      <c r="B880" s="3" t="s">
        <v>879</v>
      </c>
      <c r="C880" s="3" t="s">
        <v>4988</v>
      </c>
      <c r="D880" s="13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>
        <f>E880/L880</f>
        <v>32.5</v>
      </c>
      <c r="Q880" t="str">
        <f>LEFT(N880,FIND("/",N880)-1)</f>
        <v>music</v>
      </c>
      <c r="R880" t="str">
        <f>RIGHT(N880,LEN(N880)-FIND("/",N880))</f>
        <v>jazz</v>
      </c>
      <c r="S880" s="9">
        <f>(J880/86400)+25569+(-6/24)</f>
        <v>40504.982916666668</v>
      </c>
      <c r="T880" s="9">
        <f>(I880/86400)+25569+(-6/24)</f>
        <v>40534.982916666668</v>
      </c>
      <c r="U880">
        <f>VLOOKUP(F880,Statenum_data!$A$1:$B$4,2,FALSE)</f>
        <v>2</v>
      </c>
    </row>
    <row r="881" spans="1:21" ht="45" x14ac:dyDescent="0.2">
      <c r="A881">
        <v>879</v>
      </c>
      <c r="B881" s="3" t="s">
        <v>880</v>
      </c>
      <c r="C881" s="3" t="s">
        <v>4989</v>
      </c>
      <c r="D881" s="13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>
        <f>E881/L881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9">
        <f>(J881/86400)+25569+(-6/24)</f>
        <v>41037.579918981479</v>
      </c>
      <c r="T881" s="9">
        <f>(I881/86400)+25569+(-6/24)</f>
        <v>41058.579918981479</v>
      </c>
      <c r="U881">
        <f>VLOOKUP(F881,Statenum_data!$A$1:$B$4,2,FALSE)</f>
        <v>2</v>
      </c>
    </row>
    <row r="882" spans="1:21" ht="45" x14ac:dyDescent="0.2">
      <c r="A882">
        <v>880</v>
      </c>
      <c r="B882" s="3" t="s">
        <v>881</v>
      </c>
      <c r="C882" s="3" t="s">
        <v>4990</v>
      </c>
      <c r="D882" s="13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>
        <f>E882/L882</f>
        <v>14.125</v>
      </c>
      <c r="Q882" t="str">
        <f>LEFT(N882,FIND("/",N882)-1)</f>
        <v>music</v>
      </c>
      <c r="R882" t="str">
        <f>RIGHT(N882,LEN(N882)-FIND("/",N882))</f>
        <v>indie rock</v>
      </c>
      <c r="S882" s="9">
        <f>(J882/86400)+25569+(-6/24)</f>
        <v>41179.07104166667</v>
      </c>
      <c r="T882" s="9">
        <f>(I882/86400)+25569+(-6/24)</f>
        <v>41212.07104166667</v>
      </c>
      <c r="U882">
        <f>VLOOKUP(F882,Statenum_data!$A$1:$B$4,2,FALSE)</f>
        <v>2</v>
      </c>
    </row>
    <row r="883" spans="1:21" ht="45" x14ac:dyDescent="0.2">
      <c r="A883">
        <v>881</v>
      </c>
      <c r="B883" s="3" t="s">
        <v>882</v>
      </c>
      <c r="C883" s="3" t="s">
        <v>4991</v>
      </c>
      <c r="D883" s="1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>
        <f>E883/L883</f>
        <v>30</v>
      </c>
      <c r="Q883" t="str">
        <f>LEFT(N883,FIND("/",N883)-1)</f>
        <v>music</v>
      </c>
      <c r="R883" t="str">
        <f>RIGHT(N883,LEN(N883)-FIND("/",N883))</f>
        <v>indie rock</v>
      </c>
      <c r="S883" s="9">
        <f>(J883/86400)+25569+(-6/24)</f>
        <v>40877.00099537037</v>
      </c>
      <c r="T883" s="9">
        <f>(I883/86400)+25569+(-6/24)</f>
        <v>40922.00099537037</v>
      </c>
      <c r="U883">
        <f>VLOOKUP(F883,Statenum_data!$A$1:$B$4,2,FALSE)</f>
        <v>2</v>
      </c>
    </row>
    <row r="884" spans="1:21" ht="45" x14ac:dyDescent="0.2">
      <c r="A884">
        <v>882</v>
      </c>
      <c r="B884" s="3" t="s">
        <v>883</v>
      </c>
      <c r="C884" s="3" t="s">
        <v>4992</v>
      </c>
      <c r="D884" s="13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>
        <f>E884/L884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9">
        <f>(J884/86400)+25569+(-6/24)</f>
        <v>40759.610532407409</v>
      </c>
      <c r="T884" s="9">
        <f>(I884/86400)+25569+(-6/24)</f>
        <v>40792.610532407409</v>
      </c>
      <c r="U884">
        <f>VLOOKUP(F884,Statenum_data!$A$1:$B$4,2,FALSE)</f>
        <v>2</v>
      </c>
    </row>
    <row r="885" spans="1:21" ht="45" x14ac:dyDescent="0.2">
      <c r="A885">
        <v>883</v>
      </c>
      <c r="B885" s="3" t="s">
        <v>884</v>
      </c>
      <c r="C885" s="3" t="s">
        <v>4993</v>
      </c>
      <c r="D885" s="13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>
        <f>E885/L885</f>
        <v>83.375</v>
      </c>
      <c r="Q885" t="str">
        <f>LEFT(N885,FIND("/",N885)-1)</f>
        <v>music</v>
      </c>
      <c r="R885" t="str">
        <f>RIGHT(N885,LEN(N885)-FIND("/",N885))</f>
        <v>indie rock</v>
      </c>
      <c r="S885" s="9">
        <f>(J885/86400)+25569+(-6/24)</f>
        <v>42371.685590277775</v>
      </c>
      <c r="T885" s="9">
        <f>(I885/86400)+25569+(-6/24)</f>
        <v>42431.685590277775</v>
      </c>
      <c r="U885">
        <f>VLOOKUP(F885,Statenum_data!$A$1:$B$4,2,FALSE)</f>
        <v>2</v>
      </c>
    </row>
    <row r="886" spans="1:21" ht="45" x14ac:dyDescent="0.2">
      <c r="A886">
        <v>884</v>
      </c>
      <c r="B886" s="3" t="s">
        <v>885</v>
      </c>
      <c r="C886" s="3" t="s">
        <v>4994</v>
      </c>
      <c r="D886" s="13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>
        <f>E886/L886</f>
        <v>10</v>
      </c>
      <c r="Q886" t="str">
        <f>LEFT(N886,FIND("/",N886)-1)</f>
        <v>music</v>
      </c>
      <c r="R886" t="str">
        <f>RIGHT(N886,LEN(N886)-FIND("/",N886))</f>
        <v>indie rock</v>
      </c>
      <c r="S886" s="9">
        <f>(J886/86400)+25569+(-6/24)</f>
        <v>40981.552615740744</v>
      </c>
      <c r="T886" s="9">
        <f>(I886/86400)+25569+(-6/24)</f>
        <v>41040.854861111111</v>
      </c>
      <c r="U886">
        <f>VLOOKUP(F886,Statenum_data!$A$1:$B$4,2,FALSE)</f>
        <v>2</v>
      </c>
    </row>
    <row r="887" spans="1:21" ht="45" x14ac:dyDescent="0.2">
      <c r="A887">
        <v>885</v>
      </c>
      <c r="B887" s="3" t="s">
        <v>886</v>
      </c>
      <c r="C887" s="3" t="s">
        <v>4995</v>
      </c>
      <c r="D887" s="13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>
        <f>E887/L887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9">
        <f>(J887/86400)+25569+(-6/24)</f>
        <v>42713.691099537042</v>
      </c>
      <c r="T887" s="9">
        <f>(I887/86400)+25569+(-6/24)</f>
        <v>42734.691099537042</v>
      </c>
      <c r="U887">
        <f>VLOOKUP(F887,Statenum_data!$A$1:$B$4,2,FALSE)</f>
        <v>2</v>
      </c>
    </row>
    <row r="888" spans="1:21" ht="45" x14ac:dyDescent="0.2">
      <c r="A888">
        <v>886</v>
      </c>
      <c r="B888" s="3" t="s">
        <v>887</v>
      </c>
      <c r="C888" s="3" t="s">
        <v>4996</v>
      </c>
      <c r="D888" s="13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>
        <f>E888/L888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9">
        <f>(J888/86400)+25569+(-6/24)</f>
        <v>42603.620520833334</v>
      </c>
      <c r="T888" s="9">
        <f>(I888/86400)+25569+(-6/24)</f>
        <v>42628.620520833334</v>
      </c>
      <c r="U888">
        <f>VLOOKUP(F888,Statenum_data!$A$1:$B$4,2,FALSE)</f>
        <v>2</v>
      </c>
    </row>
    <row r="889" spans="1:21" ht="45" x14ac:dyDescent="0.2">
      <c r="A889">
        <v>887</v>
      </c>
      <c r="B889" s="3" t="s">
        <v>888</v>
      </c>
      <c r="C889" s="3" t="s">
        <v>4997</v>
      </c>
      <c r="D889" s="13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t="e">
        <f>E889/L889</f>
        <v>#DIV/0!</v>
      </c>
      <c r="Q889" t="str">
        <f>LEFT(N889,FIND("/",N889)-1)</f>
        <v>music</v>
      </c>
      <c r="R889" t="str">
        <f>RIGHT(N889,LEN(N889)-FIND("/",N889))</f>
        <v>indie rock</v>
      </c>
      <c r="S889" s="9">
        <f>(J889/86400)+25569+(-6/24)</f>
        <v>41026.708969907406</v>
      </c>
      <c r="T889" s="9">
        <f>(I889/86400)+25569+(-6/24)</f>
        <v>41056.708969907406</v>
      </c>
      <c r="U889">
        <f>VLOOKUP(F889,Statenum_data!$A$1:$B$4,2,FALSE)</f>
        <v>2</v>
      </c>
    </row>
    <row r="890" spans="1:21" ht="45" x14ac:dyDescent="0.2">
      <c r="A890">
        <v>888</v>
      </c>
      <c r="B890" s="3" t="s">
        <v>889</v>
      </c>
      <c r="C890" s="3" t="s">
        <v>4998</v>
      </c>
      <c r="D890" s="13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>
        <f>E890/L890</f>
        <v>18</v>
      </c>
      <c r="Q890" t="str">
        <f>LEFT(N890,FIND("/",N890)-1)</f>
        <v>music</v>
      </c>
      <c r="R890" t="str">
        <f>RIGHT(N890,LEN(N890)-FIND("/",N890))</f>
        <v>indie rock</v>
      </c>
      <c r="S890" s="9">
        <f>(J890/86400)+25569+(-6/24)</f>
        <v>40751.503298611111</v>
      </c>
      <c r="T890" s="9">
        <f>(I890/86400)+25569+(-6/24)</f>
        <v>40787</v>
      </c>
      <c r="U890">
        <f>VLOOKUP(F890,Statenum_data!$A$1:$B$4,2,FALSE)</f>
        <v>2</v>
      </c>
    </row>
    <row r="891" spans="1:21" ht="45" x14ac:dyDescent="0.2">
      <c r="A891">
        <v>889</v>
      </c>
      <c r="B891" s="3" t="s">
        <v>890</v>
      </c>
      <c r="C891" s="3" t="s">
        <v>4999</v>
      </c>
      <c r="D891" s="13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>
        <f>E891/L891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9">
        <f>(J891/86400)+25569+(-6/24)</f>
        <v>41887.534062500003</v>
      </c>
      <c r="T891" s="9">
        <f>(I891/86400)+25569+(-6/24)</f>
        <v>41917.534062500003</v>
      </c>
      <c r="U891">
        <f>VLOOKUP(F891,Statenum_data!$A$1:$B$4,2,FALSE)</f>
        <v>2</v>
      </c>
    </row>
    <row r="892" spans="1:21" ht="45" x14ac:dyDescent="0.2">
      <c r="A892">
        <v>890</v>
      </c>
      <c r="B892" s="3" t="s">
        <v>891</v>
      </c>
      <c r="C892" s="3" t="s">
        <v>5000</v>
      </c>
      <c r="D892" s="13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>
        <f>E892/L892</f>
        <v>31.25</v>
      </c>
      <c r="Q892" t="str">
        <f>LEFT(N892,FIND("/",N892)-1)</f>
        <v>music</v>
      </c>
      <c r="R892" t="str">
        <f>RIGHT(N892,LEN(N892)-FIND("/",N892))</f>
        <v>indie rock</v>
      </c>
      <c r="S892" s="9">
        <f>(J892/86400)+25569+(-6/24)</f>
        <v>41569.448831018519</v>
      </c>
      <c r="T892" s="9">
        <f>(I892/86400)+25569+(-6/24)</f>
        <v>41599.490497685183</v>
      </c>
      <c r="U892">
        <f>VLOOKUP(F892,Statenum_data!$A$1:$B$4,2,FALSE)</f>
        <v>2</v>
      </c>
    </row>
    <row r="893" spans="1:21" ht="45" x14ac:dyDescent="0.2">
      <c r="A893">
        <v>891</v>
      </c>
      <c r="B893" s="3" t="s">
        <v>892</v>
      </c>
      <c r="C893" s="3" t="s">
        <v>5001</v>
      </c>
      <c r="D893" s="1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>
        <f>E893/L893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9">
        <f>(J893/86400)+25569+(-6/24)</f>
        <v>41841.781597222223</v>
      </c>
      <c r="T893" s="9">
        <f>(I893/86400)+25569+(-6/24)</f>
        <v>41871.781597222223</v>
      </c>
      <c r="U893">
        <f>VLOOKUP(F893,Statenum_data!$A$1:$B$4,2,FALSE)</f>
        <v>2</v>
      </c>
    </row>
    <row r="894" spans="1:21" ht="45" x14ac:dyDescent="0.2">
      <c r="A894">
        <v>892</v>
      </c>
      <c r="B894" s="3" t="s">
        <v>893</v>
      </c>
      <c r="C894" s="3" t="s">
        <v>5002</v>
      </c>
      <c r="D894" s="13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>
        <f>E894/L894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9">
        <f>(J894/86400)+25569+(-6/24)</f>
        <v>40303.95003472222</v>
      </c>
      <c r="T894" s="9">
        <f>(I894/86400)+25569+(-6/24)</f>
        <v>40390.916666666664</v>
      </c>
      <c r="U894">
        <f>VLOOKUP(F894,Statenum_data!$A$1:$B$4,2,FALSE)</f>
        <v>2</v>
      </c>
    </row>
    <row r="895" spans="1:21" ht="45" x14ac:dyDescent="0.2">
      <c r="A895">
        <v>893</v>
      </c>
      <c r="B895" s="3" t="s">
        <v>894</v>
      </c>
      <c r="C895" s="3" t="s">
        <v>5003</v>
      </c>
      <c r="D895" s="13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>
        <f>E895/L895</f>
        <v>40</v>
      </c>
      <c r="Q895" t="str">
        <f>LEFT(N895,FIND("/",N895)-1)</f>
        <v>music</v>
      </c>
      <c r="R895" t="str">
        <f>RIGHT(N895,LEN(N895)-FIND("/",N895))</f>
        <v>indie rock</v>
      </c>
      <c r="S895" s="9">
        <f>(J895/86400)+25569+(-6/24)</f>
        <v>42065.647719907407</v>
      </c>
      <c r="T895" s="9">
        <f>(I895/86400)+25569+(-6/24)</f>
        <v>42095.606053240743</v>
      </c>
      <c r="U895">
        <f>VLOOKUP(F895,Statenum_data!$A$1:$B$4,2,FALSE)</f>
        <v>2</v>
      </c>
    </row>
    <row r="896" spans="1:21" ht="45" x14ac:dyDescent="0.2">
      <c r="A896">
        <v>894</v>
      </c>
      <c r="B896" s="3" t="s">
        <v>895</v>
      </c>
      <c r="C896" s="3" t="s">
        <v>5004</v>
      </c>
      <c r="D896" s="13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>
        <f>E896/L896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9">
        <f>(J896/86400)+25569+(-6/24)</f>
        <v>42496.73159722222</v>
      </c>
      <c r="T896" s="9">
        <f>(I896/86400)+25569+(-6/24)</f>
        <v>42526.73159722222</v>
      </c>
      <c r="U896">
        <f>VLOOKUP(F896,Statenum_data!$A$1:$B$4,2,FALSE)</f>
        <v>2</v>
      </c>
    </row>
    <row r="897" spans="1:21" ht="45" x14ac:dyDescent="0.2">
      <c r="A897">
        <v>895</v>
      </c>
      <c r="B897" s="3" t="s">
        <v>896</v>
      </c>
      <c r="C897" s="3" t="s">
        <v>5005</v>
      </c>
      <c r="D897" s="13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>
        <f>E897/L897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9">
        <f>(J897/86400)+25569+(-6/24)</f>
        <v>40430.877650462964</v>
      </c>
      <c r="T897" s="9">
        <f>(I897/86400)+25569+(-6/24)</f>
        <v>40475.877650462964</v>
      </c>
      <c r="U897">
        <f>VLOOKUP(F897,Statenum_data!$A$1:$B$4,2,FALSE)</f>
        <v>2</v>
      </c>
    </row>
    <row r="898" spans="1:21" ht="45" x14ac:dyDescent="0.2">
      <c r="A898">
        <v>896</v>
      </c>
      <c r="B898" s="3" t="s">
        <v>897</v>
      </c>
      <c r="C898" s="3" t="s">
        <v>5006</v>
      </c>
      <c r="D898" s="13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>
        <f>E898/L898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9">
        <f>(J898/86400)+25569+(-6/24)</f>
        <v>42218.622986111106</v>
      </c>
      <c r="T898" s="9">
        <f>(I898/86400)+25569+(-6/24)</f>
        <v>42243.916666666672</v>
      </c>
      <c r="U898">
        <f>VLOOKUP(F898,Statenum_data!$A$1:$B$4,2,FALSE)</f>
        <v>2</v>
      </c>
    </row>
    <row r="899" spans="1:21" ht="45" x14ac:dyDescent="0.2">
      <c r="A899">
        <v>897</v>
      </c>
      <c r="B899" s="3" t="s">
        <v>898</v>
      </c>
      <c r="C899" s="3" t="s">
        <v>5007</v>
      </c>
      <c r="D899" s="13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t="e">
        <f>E899/L899</f>
        <v>#DIV/0!</v>
      </c>
      <c r="Q899" t="str">
        <f>LEFT(N899,FIND("/",N899)-1)</f>
        <v>music</v>
      </c>
      <c r="R899" t="str">
        <f>RIGHT(N899,LEN(N899)-FIND("/",N899))</f>
        <v>indie rock</v>
      </c>
      <c r="S899" s="9">
        <f>(J899/86400)+25569+(-6/24)</f>
        <v>41211.438750000001</v>
      </c>
      <c r="T899" s="9">
        <f>(I899/86400)+25569+(-6/24)</f>
        <v>41241.480416666665</v>
      </c>
      <c r="U899">
        <f>VLOOKUP(F899,Statenum_data!$A$1:$B$4,2,FALSE)</f>
        <v>2</v>
      </c>
    </row>
    <row r="900" spans="1:21" ht="45" x14ac:dyDescent="0.2">
      <c r="A900">
        <v>898</v>
      </c>
      <c r="B900" s="3" t="s">
        <v>899</v>
      </c>
      <c r="C900" s="3" t="s">
        <v>5008</v>
      </c>
      <c r="D900" s="13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>
        <f>E900/L900</f>
        <v>35</v>
      </c>
      <c r="Q900" t="str">
        <f>LEFT(N900,FIND("/",N900)-1)</f>
        <v>music</v>
      </c>
      <c r="R900" t="str">
        <f>RIGHT(N900,LEN(N900)-FIND("/",N900))</f>
        <v>indie rock</v>
      </c>
      <c r="S900" s="9">
        <f>(J900/86400)+25569+(-6/24)</f>
        <v>40878.508217592593</v>
      </c>
      <c r="T900" s="9">
        <f>(I900/86400)+25569+(-6/24)</f>
        <v>40923.508217592593</v>
      </c>
      <c r="U900">
        <f>VLOOKUP(F900,Statenum_data!$A$1:$B$4,2,FALSE)</f>
        <v>2</v>
      </c>
    </row>
    <row r="901" spans="1:21" ht="45" x14ac:dyDescent="0.2">
      <c r="A901">
        <v>899</v>
      </c>
      <c r="B901" s="3" t="s">
        <v>900</v>
      </c>
      <c r="C901" s="3" t="s">
        <v>5009</v>
      </c>
      <c r="D901" s="13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>
        <f>E901/L901</f>
        <v>35</v>
      </c>
      <c r="Q901" t="str">
        <f>LEFT(N901,FIND("/",N901)-1)</f>
        <v>music</v>
      </c>
      <c r="R901" t="str">
        <f>RIGHT(N901,LEN(N901)-FIND("/",N901))</f>
        <v>indie rock</v>
      </c>
      <c r="S901" s="9">
        <f>(J901/86400)+25569+(-6/24)</f>
        <v>40645.849097222221</v>
      </c>
      <c r="T901" s="9">
        <f>(I901/86400)+25569+(-6/24)</f>
        <v>40690.849097222221</v>
      </c>
      <c r="U901">
        <f>VLOOKUP(F901,Statenum_data!$A$1:$B$4,2,FALSE)</f>
        <v>2</v>
      </c>
    </row>
    <row r="902" spans="1:21" ht="30" x14ac:dyDescent="0.2">
      <c r="A902">
        <v>900</v>
      </c>
      <c r="B902" s="3" t="s">
        <v>901</v>
      </c>
      <c r="C902" s="3" t="s">
        <v>5010</v>
      </c>
      <c r="D902" s="13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>
        <f>E902/L902</f>
        <v>10.5</v>
      </c>
      <c r="Q902" t="str">
        <f>LEFT(N902,FIND("/",N902)-1)</f>
        <v>music</v>
      </c>
      <c r="R902" t="str">
        <f>RIGHT(N902,LEN(N902)-FIND("/",N902))</f>
        <v>jazz</v>
      </c>
      <c r="S902" s="9">
        <f>(J902/86400)+25569+(-6/24)</f>
        <v>42429.59956018519</v>
      </c>
      <c r="T902" s="9">
        <f>(I902/86400)+25569+(-6/24)</f>
        <v>42459.557893518519</v>
      </c>
      <c r="U902">
        <f>VLOOKUP(F902,Statenum_data!$A$1:$B$4,2,FALSE)</f>
        <v>2</v>
      </c>
    </row>
    <row r="903" spans="1:21" ht="60" x14ac:dyDescent="0.2">
      <c r="A903">
        <v>901</v>
      </c>
      <c r="B903" s="3" t="s">
        <v>902</v>
      </c>
      <c r="C903" s="3" t="s">
        <v>5011</v>
      </c>
      <c r="D903" s="1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t="e">
        <f>E903/L903</f>
        <v>#DIV/0!</v>
      </c>
      <c r="Q903" t="str">
        <f>LEFT(N903,FIND("/",N903)-1)</f>
        <v>music</v>
      </c>
      <c r="R903" t="str">
        <f>RIGHT(N903,LEN(N903)-FIND("/",N903))</f>
        <v>jazz</v>
      </c>
      <c r="S903" s="9">
        <f>(J903/86400)+25569+(-6/24)</f>
        <v>40291.56150462963</v>
      </c>
      <c r="T903" s="9">
        <f>(I903/86400)+25569+(-6/24)</f>
        <v>40337.549305555556</v>
      </c>
      <c r="U903">
        <f>VLOOKUP(F903,Statenum_data!$A$1:$B$4,2,FALSE)</f>
        <v>2</v>
      </c>
    </row>
    <row r="904" spans="1:21" ht="45" x14ac:dyDescent="0.2">
      <c r="A904">
        <v>902</v>
      </c>
      <c r="B904" s="3" t="s">
        <v>903</v>
      </c>
      <c r="C904" s="3" t="s">
        <v>5012</v>
      </c>
      <c r="D904" s="13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>
        <f>E904/L904</f>
        <v>30</v>
      </c>
      <c r="Q904" t="str">
        <f>LEFT(N904,FIND("/",N904)-1)</f>
        <v>music</v>
      </c>
      <c r="R904" t="str">
        <f>RIGHT(N904,LEN(N904)-FIND("/",N904))</f>
        <v>jazz</v>
      </c>
      <c r="S904" s="9">
        <f>(J904/86400)+25569+(-6/24)</f>
        <v>41829.715532407405</v>
      </c>
      <c r="T904" s="9">
        <f>(I904/86400)+25569+(-6/24)</f>
        <v>41881.395833333336</v>
      </c>
      <c r="U904">
        <f>VLOOKUP(F904,Statenum_data!$A$1:$B$4,2,FALSE)</f>
        <v>2</v>
      </c>
    </row>
    <row r="905" spans="1:21" ht="45" x14ac:dyDescent="0.2">
      <c r="A905">
        <v>903</v>
      </c>
      <c r="B905" s="3" t="s">
        <v>904</v>
      </c>
      <c r="C905" s="3" t="s">
        <v>5013</v>
      </c>
      <c r="D905" s="13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>
        <f>E905/L905</f>
        <v>40</v>
      </c>
      <c r="Q905" t="str">
        <f>LEFT(N905,FIND("/",N905)-1)</f>
        <v>music</v>
      </c>
      <c r="R905" t="str">
        <f>RIGHT(N905,LEN(N905)-FIND("/",N905))</f>
        <v>jazz</v>
      </c>
      <c r="S905" s="9">
        <f>(J905/86400)+25569+(-6/24)</f>
        <v>41149.546064814815</v>
      </c>
      <c r="T905" s="9">
        <f>(I905/86400)+25569+(-6/24)</f>
        <v>41174.850694444445</v>
      </c>
      <c r="U905">
        <f>VLOOKUP(F905,Statenum_data!$A$1:$B$4,2,FALSE)</f>
        <v>2</v>
      </c>
    </row>
    <row r="906" spans="1:21" ht="45" x14ac:dyDescent="0.2">
      <c r="A906">
        <v>904</v>
      </c>
      <c r="B906" s="3" t="s">
        <v>905</v>
      </c>
      <c r="C906" s="3" t="s">
        <v>5014</v>
      </c>
      <c r="D906" s="13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>
        <f>E906/L906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9">
        <f>(J906/86400)+25569+(-6/24)</f>
        <v>42341.830289351856</v>
      </c>
      <c r="T906" s="9">
        <f>(I906/86400)+25569+(-6/24)</f>
        <v>42371.830289351856</v>
      </c>
      <c r="U906">
        <f>VLOOKUP(F906,Statenum_data!$A$1:$B$4,2,FALSE)</f>
        <v>2</v>
      </c>
    </row>
    <row r="907" spans="1:21" ht="45" x14ac:dyDescent="0.2">
      <c r="A907">
        <v>905</v>
      </c>
      <c r="B907" s="3" t="s">
        <v>906</v>
      </c>
      <c r="C907" s="3" t="s">
        <v>5015</v>
      </c>
      <c r="D907" s="13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>
        <f>E907/L907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9">
        <f>(J907/86400)+25569+(-6/24)</f>
        <v>40506.989884259259</v>
      </c>
      <c r="T907" s="9">
        <f>(I907/86400)+25569+(-6/24)</f>
        <v>40566.989884259259</v>
      </c>
      <c r="U907">
        <f>VLOOKUP(F907,Statenum_data!$A$1:$B$4,2,FALSE)</f>
        <v>2</v>
      </c>
    </row>
    <row r="908" spans="1:21" ht="30" x14ac:dyDescent="0.2">
      <c r="A908">
        <v>906</v>
      </c>
      <c r="B908" s="3" t="s">
        <v>907</v>
      </c>
      <c r="C908" s="3" t="s">
        <v>5016</v>
      </c>
      <c r="D908" s="13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t="e">
        <f>E908/L908</f>
        <v>#DIV/0!</v>
      </c>
      <c r="Q908" t="str">
        <f>LEFT(N908,FIND("/",N908)-1)</f>
        <v>music</v>
      </c>
      <c r="R908" t="str">
        <f>RIGHT(N908,LEN(N908)-FIND("/",N908))</f>
        <v>jazz</v>
      </c>
      <c r="S908" s="9">
        <f>(J908/86400)+25569+(-6/24)</f>
        <v>41680.939699074072</v>
      </c>
      <c r="T908" s="9">
        <f>(I908/86400)+25569+(-6/24)</f>
        <v>41710.898032407407</v>
      </c>
      <c r="U908">
        <f>VLOOKUP(F908,Statenum_data!$A$1:$B$4,2,FALSE)</f>
        <v>2</v>
      </c>
    </row>
    <row r="909" spans="1:21" ht="30" x14ac:dyDescent="0.2">
      <c r="A909">
        <v>907</v>
      </c>
      <c r="B909" s="3" t="s">
        <v>908</v>
      </c>
      <c r="C909" s="3" t="s">
        <v>5017</v>
      </c>
      <c r="D909" s="13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t="e">
        <f>E909/L909</f>
        <v>#DIV/0!</v>
      </c>
      <c r="Q909" t="str">
        <f>LEFT(N909,FIND("/",N909)-1)</f>
        <v>music</v>
      </c>
      <c r="R909" t="str">
        <f>RIGHT(N909,LEN(N909)-FIND("/",N909))</f>
        <v>jazz</v>
      </c>
      <c r="S909" s="9">
        <f>(J909/86400)+25569+(-6/24)</f>
        <v>40766.942395833335</v>
      </c>
      <c r="T909" s="9">
        <f>(I909/86400)+25569+(-6/24)</f>
        <v>40796.942395833335</v>
      </c>
      <c r="U909">
        <f>VLOOKUP(F909,Statenum_data!$A$1:$B$4,2,FALSE)</f>
        <v>2</v>
      </c>
    </row>
    <row r="910" spans="1:21" ht="45" x14ac:dyDescent="0.2">
      <c r="A910">
        <v>908</v>
      </c>
      <c r="B910" s="3" t="s">
        <v>909</v>
      </c>
      <c r="C910" s="3" t="s">
        <v>5018</v>
      </c>
      <c r="D910" s="13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t="e">
        <f>E910/L910</f>
        <v>#DIV/0!</v>
      </c>
      <c r="Q910" t="str">
        <f>LEFT(N910,FIND("/",N910)-1)</f>
        <v>music</v>
      </c>
      <c r="R910" t="str">
        <f>RIGHT(N910,LEN(N910)-FIND("/",N910))</f>
        <v>jazz</v>
      </c>
      <c r="S910" s="9">
        <f>(J910/86400)+25569+(-6/24)</f>
        <v>40340.551562499997</v>
      </c>
      <c r="T910" s="9">
        <f>(I910/86400)+25569+(-6/24)</f>
        <v>40385.957638888889</v>
      </c>
      <c r="U910">
        <f>VLOOKUP(F910,Statenum_data!$A$1:$B$4,2,FALSE)</f>
        <v>2</v>
      </c>
    </row>
    <row r="911" spans="1:21" ht="45" x14ac:dyDescent="0.2">
      <c r="A911">
        <v>909</v>
      </c>
      <c r="B911" s="3" t="s">
        <v>910</v>
      </c>
      <c r="C911" s="3" t="s">
        <v>5019</v>
      </c>
      <c r="D911" s="13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>
        <f>E911/L911</f>
        <v>65</v>
      </c>
      <c r="Q911" t="str">
        <f>LEFT(N911,FIND("/",N911)-1)</f>
        <v>music</v>
      </c>
      <c r="R911" t="str">
        <f>RIGHT(N911,LEN(N911)-FIND("/",N911))</f>
        <v>jazz</v>
      </c>
      <c r="S911" s="9">
        <f>(J911/86400)+25569+(-6/24)</f>
        <v>41081.44027777778</v>
      </c>
      <c r="T911" s="9">
        <f>(I911/86400)+25569+(-6/24)</f>
        <v>41112.916666666664</v>
      </c>
      <c r="U911">
        <f>VLOOKUP(F911,Statenum_data!$A$1:$B$4,2,FALSE)</f>
        <v>2</v>
      </c>
    </row>
    <row r="912" spans="1:21" ht="45" x14ac:dyDescent="0.2">
      <c r="A912">
        <v>910</v>
      </c>
      <c r="B912" s="3" t="s">
        <v>911</v>
      </c>
      <c r="C912" s="3" t="s">
        <v>5020</v>
      </c>
      <c r="D912" s="13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>
        <f>E912/L912</f>
        <v>24.6</v>
      </c>
      <c r="Q912" t="str">
        <f>LEFT(N912,FIND("/",N912)-1)</f>
        <v>music</v>
      </c>
      <c r="R912" t="str">
        <f>RIGHT(N912,LEN(N912)-FIND("/",N912))</f>
        <v>jazz</v>
      </c>
      <c r="S912" s="9">
        <f>(J912/86400)+25569+(-6/24)</f>
        <v>42737.295358796298</v>
      </c>
      <c r="T912" s="9">
        <f>(I912/86400)+25569+(-6/24)</f>
        <v>42797.295358796298</v>
      </c>
      <c r="U912">
        <f>VLOOKUP(F912,Statenum_data!$A$1:$B$4,2,FALSE)</f>
        <v>2</v>
      </c>
    </row>
    <row r="913" spans="1:21" ht="45" x14ac:dyDescent="0.2">
      <c r="A913">
        <v>911</v>
      </c>
      <c r="B913" s="3" t="s">
        <v>912</v>
      </c>
      <c r="C913" s="3" t="s">
        <v>5021</v>
      </c>
      <c r="D913" s="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t="e">
        <f>E913/L913</f>
        <v>#DIV/0!</v>
      </c>
      <c r="Q913" t="str">
        <f>LEFT(N913,FIND("/",N913)-1)</f>
        <v>music</v>
      </c>
      <c r="R913" t="str">
        <f>RIGHT(N913,LEN(N913)-FIND("/",N913))</f>
        <v>jazz</v>
      </c>
      <c r="S913" s="9">
        <f>(J913/86400)+25569+(-6/24)</f>
        <v>41641.755150462966</v>
      </c>
      <c r="T913" s="9">
        <f>(I913/86400)+25569+(-6/24)</f>
        <v>41662.755150462966</v>
      </c>
      <c r="U913">
        <f>VLOOKUP(F913,Statenum_data!$A$1:$B$4,2,FALSE)</f>
        <v>2</v>
      </c>
    </row>
    <row r="914" spans="1:21" ht="45" x14ac:dyDescent="0.2">
      <c r="A914">
        <v>912</v>
      </c>
      <c r="B914" s="3" t="s">
        <v>913</v>
      </c>
      <c r="C914" s="3" t="s">
        <v>5022</v>
      </c>
      <c r="D914" s="13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>
        <f>E914/L914</f>
        <v>15</v>
      </c>
      <c r="Q914" t="str">
        <f>LEFT(N914,FIND("/",N914)-1)</f>
        <v>music</v>
      </c>
      <c r="R914" t="str">
        <f>RIGHT(N914,LEN(N914)-FIND("/",N914))</f>
        <v>jazz</v>
      </c>
      <c r="S914" s="9">
        <f>(J914/86400)+25569+(-6/24)</f>
        <v>41193.859340277777</v>
      </c>
      <c r="T914" s="9">
        <f>(I914/86400)+25569+(-6/24)</f>
        <v>41253.901006944448</v>
      </c>
      <c r="U914">
        <f>VLOOKUP(F914,Statenum_data!$A$1:$B$4,2,FALSE)</f>
        <v>2</v>
      </c>
    </row>
    <row r="915" spans="1:21" ht="45" x14ac:dyDescent="0.2">
      <c r="A915">
        <v>913</v>
      </c>
      <c r="B915" s="3" t="s">
        <v>914</v>
      </c>
      <c r="C915" s="3" t="s">
        <v>5023</v>
      </c>
      <c r="D915" s="13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>
        <f>E915/L915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9">
        <f>(J915/86400)+25569+(-6/24)</f>
        <v>41003.889108796298</v>
      </c>
      <c r="T915" s="9">
        <f>(I915/86400)+25569+(-6/24)</f>
        <v>41033.889108796298</v>
      </c>
      <c r="U915">
        <f>VLOOKUP(F915,Statenum_data!$A$1:$B$4,2,FALSE)</f>
        <v>2</v>
      </c>
    </row>
    <row r="916" spans="1:21" ht="45" x14ac:dyDescent="0.2">
      <c r="A916">
        <v>914</v>
      </c>
      <c r="B916" s="3" t="s">
        <v>915</v>
      </c>
      <c r="C916" s="3" t="s">
        <v>5024</v>
      </c>
      <c r="D916" s="13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t="e">
        <f>E916/L916</f>
        <v>#DIV/0!</v>
      </c>
      <c r="Q916" t="str">
        <f>LEFT(N916,FIND("/",N916)-1)</f>
        <v>music</v>
      </c>
      <c r="R916" t="str">
        <f>RIGHT(N916,LEN(N916)-FIND("/",N916))</f>
        <v>jazz</v>
      </c>
      <c r="S916" s="9">
        <f>(J916/86400)+25569+(-6/24)</f>
        <v>41116.513275462959</v>
      </c>
      <c r="T916" s="9">
        <f>(I916/86400)+25569+(-6/24)</f>
        <v>41146.513275462959</v>
      </c>
      <c r="U916">
        <f>VLOOKUP(F916,Statenum_data!$A$1:$B$4,2,FALSE)</f>
        <v>2</v>
      </c>
    </row>
    <row r="917" spans="1:21" ht="45" x14ac:dyDescent="0.2">
      <c r="A917">
        <v>915</v>
      </c>
      <c r="B917" s="3" t="s">
        <v>916</v>
      </c>
      <c r="C917" s="3" t="s">
        <v>5025</v>
      </c>
      <c r="D917" s="13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>
        <f>E917/L917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9">
        <f>(J917/86400)+25569+(-6/24)</f>
        <v>40937.429560185185</v>
      </c>
      <c r="T917" s="9">
        <f>(I917/86400)+25569+(-6/24)</f>
        <v>40968.957638888889</v>
      </c>
      <c r="U917">
        <f>VLOOKUP(F917,Statenum_data!$A$1:$B$4,2,FALSE)</f>
        <v>2</v>
      </c>
    </row>
    <row r="918" spans="1:21" ht="45" x14ac:dyDescent="0.2">
      <c r="A918">
        <v>916</v>
      </c>
      <c r="B918" s="3" t="s">
        <v>917</v>
      </c>
      <c r="C918" s="3" t="s">
        <v>5026</v>
      </c>
      <c r="D918" s="13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t="e">
        <f>E918/L918</f>
        <v>#DIV/0!</v>
      </c>
      <c r="Q918" t="str">
        <f>LEFT(N918,FIND("/",N918)-1)</f>
        <v>music</v>
      </c>
      <c r="R918" t="str">
        <f>RIGHT(N918,LEN(N918)-FIND("/",N918))</f>
        <v>jazz</v>
      </c>
      <c r="S918" s="9">
        <f>(J918/86400)+25569+(-6/24)</f>
        <v>40434.603402777779</v>
      </c>
      <c r="T918" s="9">
        <f>(I918/86400)+25569+(-6/24)</f>
        <v>40472.958333333336</v>
      </c>
      <c r="U918">
        <f>VLOOKUP(F918,Statenum_data!$A$1:$B$4,2,FALSE)</f>
        <v>2</v>
      </c>
    </row>
    <row r="919" spans="1:21" ht="45" x14ac:dyDescent="0.2">
      <c r="A919">
        <v>917</v>
      </c>
      <c r="B919" s="3" t="s">
        <v>918</v>
      </c>
      <c r="C919" s="3" t="s">
        <v>5027</v>
      </c>
      <c r="D919" s="13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>
        <f>E919/L919</f>
        <v>30</v>
      </c>
      <c r="Q919" t="str">
        <f>LEFT(N919,FIND("/",N919)-1)</f>
        <v>music</v>
      </c>
      <c r="R919" t="str">
        <f>RIGHT(N919,LEN(N919)-FIND("/",N919))</f>
        <v>jazz</v>
      </c>
      <c r="S919" s="9">
        <f>(J919/86400)+25569+(-6/24)</f>
        <v>41802.69363425926</v>
      </c>
      <c r="T919" s="9">
        <f>(I919/86400)+25569+(-6/24)</f>
        <v>41833.854166666664</v>
      </c>
      <c r="U919">
        <f>VLOOKUP(F919,Statenum_data!$A$1:$B$4,2,FALSE)</f>
        <v>2</v>
      </c>
    </row>
    <row r="920" spans="1:21" ht="45" x14ac:dyDescent="0.2">
      <c r="A920">
        <v>918</v>
      </c>
      <c r="B920" s="3" t="s">
        <v>919</v>
      </c>
      <c r="C920" s="3" t="s">
        <v>5028</v>
      </c>
      <c r="D920" s="13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>
        <f>E920/L920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9">
        <f>(J920/86400)+25569+(-6/24)</f>
        <v>41944.666215277779</v>
      </c>
      <c r="T920" s="9">
        <f>(I920/86400)+25569+(-6/24)</f>
        <v>41974.707881944443</v>
      </c>
      <c r="U920">
        <f>VLOOKUP(F920,Statenum_data!$A$1:$B$4,2,FALSE)</f>
        <v>2</v>
      </c>
    </row>
    <row r="921" spans="1:21" x14ac:dyDescent="0.2">
      <c r="A921">
        <v>919</v>
      </c>
      <c r="B921" s="3" t="s">
        <v>920</v>
      </c>
      <c r="C921" s="3" t="s">
        <v>5029</v>
      </c>
      <c r="D921" s="13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>
        <f>E921/L921</f>
        <v>100</v>
      </c>
      <c r="Q921" t="str">
        <f>LEFT(N921,FIND("/",N921)-1)</f>
        <v>music</v>
      </c>
      <c r="R921" t="str">
        <f>RIGHT(N921,LEN(N921)-FIND("/",N921))</f>
        <v>jazz</v>
      </c>
      <c r="S921" s="9">
        <f>(J921/86400)+25569+(-6/24)</f>
        <v>41227.391724537039</v>
      </c>
      <c r="T921" s="9">
        <f>(I921/86400)+25569+(-6/24)</f>
        <v>41262.391724537039</v>
      </c>
      <c r="U921">
        <f>VLOOKUP(F921,Statenum_data!$A$1:$B$4,2,FALSE)</f>
        <v>2</v>
      </c>
    </row>
    <row r="922" spans="1:21" ht="45" x14ac:dyDescent="0.2">
      <c r="A922">
        <v>920</v>
      </c>
      <c r="B922" s="3" t="s">
        <v>921</v>
      </c>
      <c r="C922" s="3" t="s">
        <v>5030</v>
      </c>
      <c r="D922" s="13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t="e">
        <f>E922/L922</f>
        <v>#DIV/0!</v>
      </c>
      <c r="Q922" t="str">
        <f>LEFT(N922,FIND("/",N922)-1)</f>
        <v>music</v>
      </c>
      <c r="R922" t="str">
        <f>RIGHT(N922,LEN(N922)-FIND("/",N922))</f>
        <v>jazz</v>
      </c>
      <c r="S922" s="9">
        <f>(J922/86400)+25569+(-6/24)</f>
        <v>41562.421550925923</v>
      </c>
      <c r="T922" s="9">
        <f>(I922/86400)+25569+(-6/24)</f>
        <v>41592.463217592594</v>
      </c>
      <c r="U922">
        <f>VLOOKUP(F922,Statenum_data!$A$1:$B$4,2,FALSE)</f>
        <v>2</v>
      </c>
    </row>
    <row r="923" spans="1:21" ht="45" x14ac:dyDescent="0.2">
      <c r="A923">
        <v>921</v>
      </c>
      <c r="B923" s="3" t="s">
        <v>922</v>
      </c>
      <c r="C923" s="3" t="s">
        <v>5031</v>
      </c>
      <c r="D923" s="1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>
        <f>E923/L923</f>
        <v>231.75</v>
      </c>
      <c r="Q923" t="str">
        <f>LEFT(N923,FIND("/",N923)-1)</f>
        <v>music</v>
      </c>
      <c r="R923" t="str">
        <f>RIGHT(N923,LEN(N923)-FIND("/",N923))</f>
        <v>jazz</v>
      </c>
      <c r="S923" s="9">
        <f>(J923/86400)+25569+(-6/24)</f>
        <v>40846.921018518522</v>
      </c>
      <c r="T923" s="9">
        <f>(I923/86400)+25569+(-6/24)</f>
        <v>40888.962685185186</v>
      </c>
      <c r="U923">
        <f>VLOOKUP(F923,Statenum_data!$A$1:$B$4,2,FALSE)</f>
        <v>2</v>
      </c>
    </row>
    <row r="924" spans="1:21" ht="45" x14ac:dyDescent="0.2">
      <c r="A924">
        <v>922</v>
      </c>
      <c r="B924" s="3" t="s">
        <v>923</v>
      </c>
      <c r="C924" s="3" t="s">
        <v>5032</v>
      </c>
      <c r="D924" s="13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>
        <f>E924/L924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9">
        <f>(J924/86400)+25569+(-6/24)</f>
        <v>41878.280011574076</v>
      </c>
      <c r="T924" s="9">
        <f>(I924/86400)+25569+(-6/24)</f>
        <v>41913.280011574076</v>
      </c>
      <c r="U924">
        <f>VLOOKUP(F924,Statenum_data!$A$1:$B$4,2,FALSE)</f>
        <v>2</v>
      </c>
    </row>
    <row r="925" spans="1:21" ht="45" x14ac:dyDescent="0.2">
      <c r="A925">
        <v>923</v>
      </c>
      <c r="B925" s="3" t="s">
        <v>924</v>
      </c>
      <c r="C925" s="3" t="s">
        <v>5033</v>
      </c>
      <c r="D925" s="13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>
        <f>E925/L925</f>
        <v>55</v>
      </c>
      <c r="Q925" t="str">
        <f>LEFT(N925,FIND("/",N925)-1)</f>
        <v>music</v>
      </c>
      <c r="R925" t="str">
        <f>RIGHT(N925,LEN(N925)-FIND("/",N925))</f>
        <v>jazz</v>
      </c>
      <c r="S925" s="9">
        <f>(J925/86400)+25569+(-6/24)</f>
        <v>41934.709756944445</v>
      </c>
      <c r="T925" s="9">
        <f>(I925/86400)+25569+(-6/24)</f>
        <v>41964.751423611116</v>
      </c>
      <c r="U925">
        <f>VLOOKUP(F925,Statenum_data!$A$1:$B$4,2,FALSE)</f>
        <v>2</v>
      </c>
    </row>
    <row r="926" spans="1:21" ht="45" x14ac:dyDescent="0.2">
      <c r="A926">
        <v>924</v>
      </c>
      <c r="B926" s="3" t="s">
        <v>925</v>
      </c>
      <c r="C926" s="3" t="s">
        <v>5034</v>
      </c>
      <c r="D926" s="13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>
        <f>E926/L926</f>
        <v>21.8</v>
      </c>
      <c r="Q926" t="str">
        <f>LEFT(N926,FIND("/",N926)-1)</f>
        <v>music</v>
      </c>
      <c r="R926" t="str">
        <f>RIGHT(N926,LEN(N926)-FIND("/",N926))</f>
        <v>jazz</v>
      </c>
      <c r="S926" s="9">
        <f>(J926/86400)+25569+(-6/24)</f>
        <v>41288.692928240736</v>
      </c>
      <c r="T926" s="9">
        <f>(I926/86400)+25569+(-6/24)</f>
        <v>41318.692928240736</v>
      </c>
      <c r="U926">
        <f>VLOOKUP(F926,Statenum_data!$A$1:$B$4,2,FALSE)</f>
        <v>2</v>
      </c>
    </row>
    <row r="927" spans="1:21" ht="45" x14ac:dyDescent="0.2">
      <c r="A927">
        <v>925</v>
      </c>
      <c r="B927" s="3" t="s">
        <v>926</v>
      </c>
      <c r="C927" s="3" t="s">
        <v>5035</v>
      </c>
      <c r="D927" s="13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>
        <f>E927/L927</f>
        <v>32</v>
      </c>
      <c r="Q927" t="str">
        <f>LEFT(N927,FIND("/",N927)-1)</f>
        <v>music</v>
      </c>
      <c r="R927" t="str">
        <f>RIGHT(N927,LEN(N927)-FIND("/",N927))</f>
        <v>jazz</v>
      </c>
      <c r="S927" s="9">
        <f>(J927/86400)+25569+(-6/24)</f>
        <v>41575.630914351852</v>
      </c>
      <c r="T927" s="9">
        <f>(I927/86400)+25569+(-6/24)</f>
        <v>41605.672581018516</v>
      </c>
      <c r="U927">
        <f>VLOOKUP(F927,Statenum_data!$A$1:$B$4,2,FALSE)</f>
        <v>2</v>
      </c>
    </row>
    <row r="928" spans="1:21" ht="60" x14ac:dyDescent="0.2">
      <c r="A928">
        <v>926</v>
      </c>
      <c r="B928" s="3" t="s">
        <v>927</v>
      </c>
      <c r="C928" s="3" t="s">
        <v>5036</v>
      </c>
      <c r="D928" s="13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t="e">
        <f>E928/L928</f>
        <v>#DIV/0!</v>
      </c>
      <c r="Q928" t="str">
        <f>LEFT(N928,FIND("/",N928)-1)</f>
        <v>music</v>
      </c>
      <c r="R928" t="str">
        <f>RIGHT(N928,LEN(N928)-FIND("/",N928))</f>
        <v>jazz</v>
      </c>
      <c r="S928" s="9">
        <f>(J928/86400)+25569+(-6/24)</f>
        <v>40337.77002314815</v>
      </c>
      <c r="T928" s="9">
        <f>(I928/86400)+25569+(-6/24)</f>
        <v>40367.694444444445</v>
      </c>
      <c r="U928">
        <f>VLOOKUP(F928,Statenum_data!$A$1:$B$4,2,FALSE)</f>
        <v>2</v>
      </c>
    </row>
    <row r="929" spans="1:21" ht="30" x14ac:dyDescent="0.2">
      <c r="A929">
        <v>927</v>
      </c>
      <c r="B929" s="3" t="s">
        <v>928</v>
      </c>
      <c r="C929" s="3" t="s">
        <v>5037</v>
      </c>
      <c r="D929" s="13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t="e">
        <f>E929/L929</f>
        <v>#DIV/0!</v>
      </c>
      <c r="Q929" t="str">
        <f>LEFT(N929,FIND("/",N929)-1)</f>
        <v>music</v>
      </c>
      <c r="R929" t="str">
        <f>RIGHT(N929,LEN(N929)-FIND("/",N929))</f>
        <v>jazz</v>
      </c>
      <c r="S929" s="9">
        <f>(J929/86400)+25569+(-6/24)</f>
        <v>41013.572858796295</v>
      </c>
      <c r="T929" s="9">
        <f>(I929/86400)+25569+(-6/24)</f>
        <v>41043.572858796295</v>
      </c>
      <c r="U929">
        <f>VLOOKUP(F929,Statenum_data!$A$1:$B$4,2,FALSE)</f>
        <v>2</v>
      </c>
    </row>
    <row r="930" spans="1:21" ht="45" x14ac:dyDescent="0.2">
      <c r="A930">
        <v>928</v>
      </c>
      <c r="B930" s="3" t="s">
        <v>929</v>
      </c>
      <c r="C930" s="3" t="s">
        <v>5038</v>
      </c>
      <c r="D930" s="13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>
        <f>E930/L930</f>
        <v>56.25</v>
      </c>
      <c r="Q930" t="str">
        <f>LEFT(N930,FIND("/",N930)-1)</f>
        <v>music</v>
      </c>
      <c r="R930" t="str">
        <f>RIGHT(N930,LEN(N930)-FIND("/",N930))</f>
        <v>jazz</v>
      </c>
      <c r="S930" s="9">
        <f>(J930/86400)+25569+(-6/24)</f>
        <v>41180.61241898148</v>
      </c>
      <c r="T930" s="9">
        <f>(I930/86400)+25569+(-6/24)</f>
        <v>41230.75</v>
      </c>
      <c r="U930">
        <f>VLOOKUP(F930,Statenum_data!$A$1:$B$4,2,FALSE)</f>
        <v>2</v>
      </c>
    </row>
    <row r="931" spans="1:21" ht="45" x14ac:dyDescent="0.2">
      <c r="A931">
        <v>929</v>
      </c>
      <c r="B931" s="3" t="s">
        <v>930</v>
      </c>
      <c r="C931" s="3" t="s">
        <v>5039</v>
      </c>
      <c r="D931" s="13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t="e">
        <f>E931/L931</f>
        <v>#DIV/0!</v>
      </c>
      <c r="Q931" t="str">
        <f>LEFT(N931,FIND("/",N931)-1)</f>
        <v>music</v>
      </c>
      <c r="R931" t="str">
        <f>RIGHT(N931,LEN(N931)-FIND("/",N931))</f>
        <v>jazz</v>
      </c>
      <c r="S931" s="9">
        <f>(J931/86400)+25569+(-6/24)</f>
        <v>40977.988067129627</v>
      </c>
      <c r="T931" s="9">
        <f>(I931/86400)+25569+(-6/24)</f>
        <v>41007.946400462963</v>
      </c>
      <c r="U931">
        <f>VLOOKUP(F931,Statenum_data!$A$1:$B$4,2,FALSE)</f>
        <v>2</v>
      </c>
    </row>
    <row r="932" spans="1:21" ht="45" x14ac:dyDescent="0.2">
      <c r="A932">
        <v>930</v>
      </c>
      <c r="B932" s="3" t="s">
        <v>931</v>
      </c>
      <c r="C932" s="3" t="s">
        <v>5040</v>
      </c>
      <c r="D932" s="13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>
        <f>E932/L932</f>
        <v>69</v>
      </c>
      <c r="Q932" t="str">
        <f>LEFT(N932,FIND("/",N932)-1)</f>
        <v>music</v>
      </c>
      <c r="R932" t="str">
        <f>RIGHT(N932,LEN(N932)-FIND("/",N932))</f>
        <v>jazz</v>
      </c>
      <c r="S932" s="9">
        <f>(J932/86400)+25569+(-6/24)</f>
        <v>40312.665578703702</v>
      </c>
      <c r="T932" s="9">
        <f>(I932/86400)+25569+(-6/24)</f>
        <v>40354.647222222222</v>
      </c>
      <c r="U932">
        <f>VLOOKUP(F932,Statenum_data!$A$1:$B$4,2,FALSE)</f>
        <v>2</v>
      </c>
    </row>
    <row r="933" spans="1:21" ht="45" x14ac:dyDescent="0.2">
      <c r="A933">
        <v>931</v>
      </c>
      <c r="B933" s="3" t="s">
        <v>932</v>
      </c>
      <c r="C933" s="3" t="s">
        <v>5041</v>
      </c>
      <c r="D933" s="1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>
        <f>E933/L933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9">
        <f>(J933/86400)+25569+(-6/24)</f>
        <v>41680.109976851854</v>
      </c>
      <c r="T933" s="9">
        <f>(I933/86400)+25569+(-6/24)</f>
        <v>41714.666666666664</v>
      </c>
      <c r="U933">
        <f>VLOOKUP(F933,Statenum_data!$A$1:$B$4,2,FALSE)</f>
        <v>2</v>
      </c>
    </row>
    <row r="934" spans="1:21" ht="30" x14ac:dyDescent="0.2">
      <c r="A934">
        <v>932</v>
      </c>
      <c r="B934" s="3" t="s">
        <v>933</v>
      </c>
      <c r="C934" s="3" t="s">
        <v>5042</v>
      </c>
      <c r="D934" s="13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>
        <f>E934/L934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9">
        <f>(J934/86400)+25569+(-6/24)</f>
        <v>41310.719270833331</v>
      </c>
      <c r="T934" s="9">
        <f>(I934/86400)+25569+(-6/24)</f>
        <v>41355.677604166667</v>
      </c>
      <c r="U934">
        <f>VLOOKUP(F934,Statenum_data!$A$1:$B$4,2,FALSE)</f>
        <v>2</v>
      </c>
    </row>
    <row r="935" spans="1:21" ht="45" x14ac:dyDescent="0.2">
      <c r="A935">
        <v>933</v>
      </c>
      <c r="B935" s="3" t="s">
        <v>934</v>
      </c>
      <c r="C935" s="3" t="s">
        <v>5043</v>
      </c>
      <c r="D935" s="13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>
        <f>E935/L935</f>
        <v>60</v>
      </c>
      <c r="Q935" t="str">
        <f>LEFT(N935,FIND("/",N935)-1)</f>
        <v>music</v>
      </c>
      <c r="R935" t="str">
        <f>RIGHT(N935,LEN(N935)-FIND("/",N935))</f>
        <v>jazz</v>
      </c>
      <c r="S935" s="9">
        <f>(J935/86400)+25569+(-6/24)</f>
        <v>41710.919085648144</v>
      </c>
      <c r="T935" s="9">
        <f>(I935/86400)+25569+(-6/24)</f>
        <v>41770.919085648144</v>
      </c>
      <c r="U935">
        <f>VLOOKUP(F935,Statenum_data!$A$1:$B$4,2,FALSE)</f>
        <v>2</v>
      </c>
    </row>
    <row r="936" spans="1:21" ht="45" x14ac:dyDescent="0.2">
      <c r="A936">
        <v>934</v>
      </c>
      <c r="B936" s="3" t="s">
        <v>935</v>
      </c>
      <c r="C936" s="3" t="s">
        <v>5044</v>
      </c>
      <c r="D936" s="13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>
        <f>E936/L936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9">
        <f>(J936/86400)+25569+(-6/24)</f>
        <v>41733.487083333333</v>
      </c>
      <c r="T936" s="9">
        <f>(I936/86400)+25569+(-6/24)</f>
        <v>41763</v>
      </c>
      <c r="U936">
        <f>VLOOKUP(F936,Statenum_data!$A$1:$B$4,2,FALSE)</f>
        <v>2</v>
      </c>
    </row>
    <row r="937" spans="1:21" ht="45" x14ac:dyDescent="0.2">
      <c r="A937">
        <v>935</v>
      </c>
      <c r="B937" s="3" t="s">
        <v>936</v>
      </c>
      <c r="C937" s="3" t="s">
        <v>5045</v>
      </c>
      <c r="D937" s="13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>
        <f>E937/L937</f>
        <v>25</v>
      </c>
      <c r="Q937" t="str">
        <f>LEFT(N937,FIND("/",N937)-1)</f>
        <v>music</v>
      </c>
      <c r="R937" t="str">
        <f>RIGHT(N937,LEN(N937)-FIND("/",N937))</f>
        <v>jazz</v>
      </c>
      <c r="S937" s="9">
        <f>(J937/86400)+25569+(-6/24)</f>
        <v>42368.083668981482</v>
      </c>
      <c r="T937" s="9">
        <f>(I937/86400)+25569+(-6/24)</f>
        <v>42398.083668981482</v>
      </c>
      <c r="U937">
        <f>VLOOKUP(F937,Statenum_data!$A$1:$B$4,2,FALSE)</f>
        <v>2</v>
      </c>
    </row>
    <row r="938" spans="1:21" ht="45" x14ac:dyDescent="0.2">
      <c r="A938">
        <v>936</v>
      </c>
      <c r="B938" s="3" t="s">
        <v>937</v>
      </c>
      <c r="C938" s="3" t="s">
        <v>5046</v>
      </c>
      <c r="D938" s="13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t="e">
        <f>E938/L938</f>
        <v>#DIV/0!</v>
      </c>
      <c r="Q938" t="str">
        <f>LEFT(N938,FIND("/",N938)-1)</f>
        <v>music</v>
      </c>
      <c r="R938" t="str">
        <f>RIGHT(N938,LEN(N938)-FIND("/",N938))</f>
        <v>jazz</v>
      </c>
      <c r="S938" s="9">
        <f>(J938/86400)+25569+(-6/24)</f>
        <v>40882.774178240739</v>
      </c>
      <c r="T938" s="9">
        <f>(I938/86400)+25569+(-6/24)</f>
        <v>40926.583333333336</v>
      </c>
      <c r="U938">
        <f>VLOOKUP(F938,Statenum_data!$A$1:$B$4,2,FALSE)</f>
        <v>2</v>
      </c>
    </row>
    <row r="939" spans="1:21" ht="45" x14ac:dyDescent="0.2">
      <c r="A939">
        <v>937</v>
      </c>
      <c r="B939" s="3" t="s">
        <v>938</v>
      </c>
      <c r="C939" s="3" t="s">
        <v>5047</v>
      </c>
      <c r="D939" s="13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>
        <f>E939/L939</f>
        <v>20</v>
      </c>
      <c r="Q939" t="str">
        <f>LEFT(N939,FIND("/",N939)-1)</f>
        <v>music</v>
      </c>
      <c r="R939" t="str">
        <f>RIGHT(N939,LEN(N939)-FIND("/",N939))</f>
        <v>jazz</v>
      </c>
      <c r="S939" s="9">
        <f>(J939/86400)+25569+(-6/24)</f>
        <v>41551.548113425924</v>
      </c>
      <c r="T939" s="9">
        <f>(I939/86400)+25569+(-6/24)</f>
        <v>41581.589780092589</v>
      </c>
      <c r="U939">
        <f>VLOOKUP(F939,Statenum_data!$A$1:$B$4,2,FALSE)</f>
        <v>2</v>
      </c>
    </row>
    <row r="940" spans="1:21" ht="45" x14ac:dyDescent="0.2">
      <c r="A940">
        <v>938</v>
      </c>
      <c r="B940" s="3" t="s">
        <v>939</v>
      </c>
      <c r="C940" s="3" t="s">
        <v>5048</v>
      </c>
      <c r="D940" s="13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>
        <f>E940/L940</f>
        <v>25</v>
      </c>
      <c r="Q940" t="str">
        <f>LEFT(N940,FIND("/",N940)-1)</f>
        <v>music</v>
      </c>
      <c r="R940" t="str">
        <f>RIGHT(N940,LEN(N940)-FIND("/",N940))</f>
        <v>jazz</v>
      </c>
      <c r="S940" s="9">
        <f>(J940/86400)+25569+(-6/24)</f>
        <v>41124.229722222226</v>
      </c>
      <c r="T940" s="9">
        <f>(I940/86400)+25569+(-6/24)</f>
        <v>41154.229722222226</v>
      </c>
      <c r="U940">
        <f>VLOOKUP(F940,Statenum_data!$A$1:$B$4,2,FALSE)</f>
        <v>2</v>
      </c>
    </row>
    <row r="941" spans="1:21" ht="45" x14ac:dyDescent="0.2">
      <c r="A941">
        <v>939</v>
      </c>
      <c r="B941" s="3" t="s">
        <v>940</v>
      </c>
      <c r="C941" s="3" t="s">
        <v>5049</v>
      </c>
      <c r="D941" s="13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>
        <f>E941/L941</f>
        <v>20</v>
      </c>
      <c r="Q941" t="str">
        <f>LEFT(N941,FIND("/",N941)-1)</f>
        <v>music</v>
      </c>
      <c r="R941" t="str">
        <f>RIGHT(N941,LEN(N941)-FIND("/",N941))</f>
        <v>jazz</v>
      </c>
      <c r="S941" s="9">
        <f>(J941/86400)+25569+(-6/24)</f>
        <v>41416.513171296298</v>
      </c>
      <c r="T941" s="9">
        <f>(I941/86400)+25569+(-6/24)</f>
        <v>41455.581944444442</v>
      </c>
      <c r="U941">
        <f>VLOOKUP(F941,Statenum_data!$A$1:$B$4,2,FALSE)</f>
        <v>2</v>
      </c>
    </row>
    <row r="942" spans="1:21" ht="45" x14ac:dyDescent="0.2">
      <c r="A942">
        <v>940</v>
      </c>
      <c r="B942" s="3" t="s">
        <v>941</v>
      </c>
      <c r="C942" s="3" t="s">
        <v>5050</v>
      </c>
      <c r="D942" s="13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>
        <f>E942/L942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9">
        <f>(J942/86400)+25569+(-6/24)</f>
        <v>42181.758402777778</v>
      </c>
      <c r="T942" s="9">
        <f>(I942/86400)+25569+(-6/24)</f>
        <v>42226.758402777778</v>
      </c>
      <c r="U942">
        <f>VLOOKUP(F942,Statenum_data!$A$1:$B$4,2,FALSE)</f>
        <v>2</v>
      </c>
    </row>
    <row r="943" spans="1:21" ht="45" x14ac:dyDescent="0.2">
      <c r="A943">
        <v>941</v>
      </c>
      <c r="B943" s="3" t="s">
        <v>942</v>
      </c>
      <c r="C943" s="3" t="s">
        <v>5051</v>
      </c>
      <c r="D943" s="1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>
        <f>E943/L943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9">
        <f>(J943/86400)+25569+(-6/24)</f>
        <v>42745.846585648149</v>
      </c>
      <c r="T943" s="9">
        <f>(I943/86400)+25569+(-6/24)</f>
        <v>42775.846585648149</v>
      </c>
      <c r="U943">
        <f>VLOOKUP(F943,Statenum_data!$A$1:$B$4,2,FALSE)</f>
        <v>2</v>
      </c>
    </row>
    <row r="944" spans="1:21" ht="45" x14ac:dyDescent="0.2">
      <c r="A944">
        <v>942</v>
      </c>
      <c r="B944" s="3" t="s">
        <v>943</v>
      </c>
      <c r="C944" s="3" t="s">
        <v>5052</v>
      </c>
      <c r="D944" s="13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>
        <f>E944/L944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9">
        <f>(J944/86400)+25569+(-6/24)</f>
        <v>42382.593287037038</v>
      </c>
      <c r="T944" s="9">
        <f>(I944/86400)+25569+(-6/24)</f>
        <v>42418.593287037038</v>
      </c>
      <c r="U944">
        <f>VLOOKUP(F944,Statenum_data!$A$1:$B$4,2,FALSE)</f>
        <v>2</v>
      </c>
    </row>
    <row r="945" spans="1:21" ht="30" x14ac:dyDescent="0.2">
      <c r="A945">
        <v>943</v>
      </c>
      <c r="B945" s="3" t="s">
        <v>944</v>
      </c>
      <c r="C945" s="3" t="s">
        <v>5053</v>
      </c>
      <c r="D945" s="13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>
        <f>E945/L945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9">
        <f>(J945/86400)+25569+(-6/24)</f>
        <v>42673.41788194445</v>
      </c>
      <c r="T945" s="9">
        <f>(I945/86400)+25569+(-6/24)</f>
        <v>42703.459548611107</v>
      </c>
      <c r="U945">
        <f>VLOOKUP(F945,Statenum_data!$A$1:$B$4,2,FALSE)</f>
        <v>2</v>
      </c>
    </row>
    <row r="946" spans="1:21" ht="45" x14ac:dyDescent="0.2">
      <c r="A946">
        <v>944</v>
      </c>
      <c r="B946" s="3" t="s">
        <v>945</v>
      </c>
      <c r="C946" s="3" t="s">
        <v>5054</v>
      </c>
      <c r="D946" s="13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>
        <f>E946/L946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9">
        <f>(J946/86400)+25569+(-6/24)</f>
        <v>42444.333912037036</v>
      </c>
      <c r="T946" s="9">
        <f>(I946/86400)+25569+(-6/24)</f>
        <v>42478.333333333328</v>
      </c>
      <c r="U946">
        <f>VLOOKUP(F946,Statenum_data!$A$1:$B$4,2,FALSE)</f>
        <v>2</v>
      </c>
    </row>
    <row r="947" spans="1:21" ht="45" x14ac:dyDescent="0.2">
      <c r="A947">
        <v>945</v>
      </c>
      <c r="B947" s="3" t="s">
        <v>946</v>
      </c>
      <c r="C947" s="3" t="s">
        <v>5055</v>
      </c>
      <c r="D947" s="13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>
        <f>E947/L947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9">
        <f>(J947/86400)+25569+(-6/24)</f>
        <v>42732.622986111106</v>
      </c>
      <c r="T947" s="9">
        <f>(I947/86400)+25569+(-6/24)</f>
        <v>42784.749305555553</v>
      </c>
      <c r="U947">
        <f>VLOOKUP(F947,Statenum_data!$A$1:$B$4,2,FALSE)</f>
        <v>2</v>
      </c>
    </row>
    <row r="948" spans="1:21" ht="30" x14ac:dyDescent="0.2">
      <c r="A948">
        <v>946</v>
      </c>
      <c r="B948" s="3" t="s">
        <v>947</v>
      </c>
      <c r="C948" s="3" t="s">
        <v>5056</v>
      </c>
      <c r="D948" s="13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>
        <f>E948/L948</f>
        <v>57.2</v>
      </c>
      <c r="Q948" t="str">
        <f>LEFT(N948,FIND("/",N948)-1)</f>
        <v>technology</v>
      </c>
      <c r="R948" t="str">
        <f>RIGHT(N948,LEN(N948)-FIND("/",N948))</f>
        <v>wearables</v>
      </c>
      <c r="S948" s="9">
        <f>(J948/86400)+25569+(-6/24)</f>
        <v>42592.500555555554</v>
      </c>
      <c r="T948" s="9">
        <f>(I948/86400)+25569+(-6/24)</f>
        <v>42622.500555555554</v>
      </c>
      <c r="U948">
        <f>VLOOKUP(F948,Statenum_data!$A$1:$B$4,2,FALSE)</f>
        <v>2</v>
      </c>
    </row>
    <row r="949" spans="1:21" ht="45" x14ac:dyDescent="0.2">
      <c r="A949">
        <v>947</v>
      </c>
      <c r="B949" s="3" t="s">
        <v>948</v>
      </c>
      <c r="C949" s="3" t="s">
        <v>5057</v>
      </c>
      <c r="D949" s="13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t="e">
        <f>E949/L949</f>
        <v>#DIV/0!</v>
      </c>
      <c r="Q949" t="str">
        <f>LEFT(N949,FIND("/",N949)-1)</f>
        <v>technology</v>
      </c>
      <c r="R949" t="str">
        <f>RIGHT(N949,LEN(N949)-FIND("/",N949))</f>
        <v>wearables</v>
      </c>
      <c r="S949" s="9">
        <f>(J949/86400)+25569+(-6/24)</f>
        <v>42491.531319444446</v>
      </c>
      <c r="T949" s="9">
        <f>(I949/86400)+25569+(-6/24)</f>
        <v>42551.531319444446</v>
      </c>
      <c r="U949">
        <f>VLOOKUP(F949,Statenum_data!$A$1:$B$4,2,FALSE)</f>
        <v>2</v>
      </c>
    </row>
    <row r="950" spans="1:21" ht="45" x14ac:dyDescent="0.2">
      <c r="A950">
        <v>948</v>
      </c>
      <c r="B950" s="3" t="s">
        <v>949</v>
      </c>
      <c r="C950" s="3" t="s">
        <v>5058</v>
      </c>
      <c r="D950" s="13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>
        <f>E950/L950</f>
        <v>60</v>
      </c>
      <c r="Q950" t="str">
        <f>LEFT(N950,FIND("/",N950)-1)</f>
        <v>technology</v>
      </c>
      <c r="R950" t="str">
        <f>RIGHT(N950,LEN(N950)-FIND("/",N950))</f>
        <v>wearables</v>
      </c>
      <c r="S950" s="9">
        <f>(J950/86400)+25569+(-6/24)</f>
        <v>42411.578287037039</v>
      </c>
      <c r="T950" s="9">
        <f>(I950/86400)+25569+(-6/24)</f>
        <v>42441.578287037039</v>
      </c>
      <c r="U950">
        <f>VLOOKUP(F950,Statenum_data!$A$1:$B$4,2,FALSE)</f>
        <v>2</v>
      </c>
    </row>
    <row r="951" spans="1:21" ht="45" x14ac:dyDescent="0.2">
      <c r="A951">
        <v>949</v>
      </c>
      <c r="B951" s="3" t="s">
        <v>950</v>
      </c>
      <c r="C951" s="3" t="s">
        <v>5059</v>
      </c>
      <c r="D951" s="13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>
        <f>E951/L951</f>
        <v>39</v>
      </c>
      <c r="Q951" t="str">
        <f>LEFT(N951,FIND("/",N951)-1)</f>
        <v>technology</v>
      </c>
      <c r="R951" t="str">
        <f>RIGHT(N951,LEN(N951)-FIND("/",N951))</f>
        <v>wearables</v>
      </c>
      <c r="S951" s="9">
        <f>(J951/86400)+25569+(-6/24)</f>
        <v>42360.793703703705</v>
      </c>
      <c r="T951" s="9">
        <f>(I951/86400)+25569+(-6/24)</f>
        <v>42420.793703703705</v>
      </c>
      <c r="U951">
        <f>VLOOKUP(F951,Statenum_data!$A$1:$B$4,2,FALSE)</f>
        <v>2</v>
      </c>
    </row>
    <row r="952" spans="1:21" ht="45" x14ac:dyDescent="0.2">
      <c r="A952">
        <v>950</v>
      </c>
      <c r="B952" s="3" t="s">
        <v>951</v>
      </c>
      <c r="C952" s="3" t="s">
        <v>5060</v>
      </c>
      <c r="D952" s="13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>
        <f>E952/L952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9">
        <f>(J952/86400)+25569+(-6/24)</f>
        <v>42356.500706018516</v>
      </c>
      <c r="T952" s="9">
        <f>(I952/86400)+25569+(-6/24)</f>
        <v>42386.500706018516</v>
      </c>
      <c r="U952">
        <f>VLOOKUP(F952,Statenum_data!$A$1:$B$4,2,FALSE)</f>
        <v>2</v>
      </c>
    </row>
    <row r="953" spans="1:21" x14ac:dyDescent="0.2">
      <c r="A953">
        <v>951</v>
      </c>
      <c r="B953" s="3" t="s">
        <v>952</v>
      </c>
      <c r="C953" s="3" t="s">
        <v>5061</v>
      </c>
      <c r="D953" s="1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>
        <f>E953/L953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9">
        <f>(J953/86400)+25569+(-6/24)</f>
        <v>42480.403611111113</v>
      </c>
      <c r="T953" s="9">
        <f>(I953/86400)+25569+(-6/24)</f>
        <v>42525.403611111113</v>
      </c>
      <c r="U953">
        <f>VLOOKUP(F953,Statenum_data!$A$1:$B$4,2,FALSE)</f>
        <v>2</v>
      </c>
    </row>
    <row r="954" spans="1:21" ht="30" x14ac:dyDescent="0.2">
      <c r="A954">
        <v>952</v>
      </c>
      <c r="B954" s="3" t="s">
        <v>953</v>
      </c>
      <c r="C954" s="3" t="s">
        <v>5062</v>
      </c>
      <c r="D954" s="13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>
        <f>E954/L954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9">
        <f>(J954/86400)+25569+(-6/24)</f>
        <v>42662.363564814819</v>
      </c>
      <c r="T954" s="9">
        <f>(I954/86400)+25569+(-6/24)</f>
        <v>42692.405231481476</v>
      </c>
      <c r="U954">
        <f>VLOOKUP(F954,Statenum_data!$A$1:$B$4,2,FALSE)</f>
        <v>2</v>
      </c>
    </row>
    <row r="955" spans="1:21" ht="45" x14ac:dyDescent="0.2">
      <c r="A955">
        <v>953</v>
      </c>
      <c r="B955" s="3" t="s">
        <v>954</v>
      </c>
      <c r="C955" s="3" t="s">
        <v>5063</v>
      </c>
      <c r="D955" s="13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>
        <f>E955/L955</f>
        <v>25.2</v>
      </c>
      <c r="Q955" t="str">
        <f>LEFT(N955,FIND("/",N955)-1)</f>
        <v>technology</v>
      </c>
      <c r="R955" t="str">
        <f>RIGHT(N955,LEN(N955)-FIND("/",N955))</f>
        <v>wearables</v>
      </c>
      <c r="S955" s="9">
        <f>(J955/86400)+25569+(-6/24)</f>
        <v>41998.914340277777</v>
      </c>
      <c r="T955" s="9">
        <f>(I955/86400)+25569+(-6/24)</f>
        <v>42028.914340277777</v>
      </c>
      <c r="U955">
        <f>VLOOKUP(F955,Statenum_data!$A$1:$B$4,2,FALSE)</f>
        <v>2</v>
      </c>
    </row>
    <row r="956" spans="1:21" ht="45" x14ac:dyDescent="0.2">
      <c r="A956">
        <v>954</v>
      </c>
      <c r="B956" s="3" t="s">
        <v>955</v>
      </c>
      <c r="C956" s="3" t="s">
        <v>5064</v>
      </c>
      <c r="D956" s="13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>
        <f>E956/L956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9">
        <f>(J956/86400)+25569+(-6/24)</f>
        <v>42194.583784722221</v>
      </c>
      <c r="T956" s="9">
        <f>(I956/86400)+25569+(-6/24)</f>
        <v>42236.583784722221</v>
      </c>
      <c r="U956">
        <f>VLOOKUP(F956,Statenum_data!$A$1:$B$4,2,FALSE)</f>
        <v>2</v>
      </c>
    </row>
    <row r="957" spans="1:21" ht="45" x14ac:dyDescent="0.2">
      <c r="A957">
        <v>955</v>
      </c>
      <c r="B957" s="3" t="s">
        <v>956</v>
      </c>
      <c r="C957" s="3" t="s">
        <v>5065</v>
      </c>
      <c r="D957" s="13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>
        <f>E957/L957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9">
        <f>(J957/86400)+25569+(-6/24)</f>
        <v>42586.045138888891</v>
      </c>
      <c r="T957" s="9">
        <f>(I957/86400)+25569+(-6/24)</f>
        <v>42626.045138888891</v>
      </c>
      <c r="U957">
        <f>VLOOKUP(F957,Statenum_data!$A$1:$B$4,2,FALSE)</f>
        <v>2</v>
      </c>
    </row>
    <row r="958" spans="1:21" ht="60" x14ac:dyDescent="0.2">
      <c r="A958">
        <v>956</v>
      </c>
      <c r="B958" s="3" t="s">
        <v>957</v>
      </c>
      <c r="C958" s="3" t="s">
        <v>5066</v>
      </c>
      <c r="D958" s="13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>
        <f>E958/L958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9">
        <f>(J958/86400)+25569+(-6/24)</f>
        <v>42060.663877314815</v>
      </c>
      <c r="T958" s="9">
        <f>(I958/86400)+25569+(-6/24)</f>
        <v>42120.622210648144</v>
      </c>
      <c r="U958">
        <f>VLOOKUP(F958,Statenum_data!$A$1:$B$4,2,FALSE)</f>
        <v>2</v>
      </c>
    </row>
    <row r="959" spans="1:21" ht="30" x14ac:dyDescent="0.2">
      <c r="A959">
        <v>957</v>
      </c>
      <c r="B959" s="3" t="s">
        <v>958</v>
      </c>
      <c r="C959" s="3" t="s">
        <v>5067</v>
      </c>
      <c r="D959" s="13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>
        <f>E959/L959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9">
        <f>(J959/86400)+25569+(-6/24)</f>
        <v>42660.302465277782</v>
      </c>
      <c r="T959" s="9">
        <f>(I959/86400)+25569+(-6/24)</f>
        <v>42691.344131944439</v>
      </c>
      <c r="U959">
        <f>VLOOKUP(F959,Statenum_data!$A$1:$B$4,2,FALSE)</f>
        <v>2</v>
      </c>
    </row>
    <row r="960" spans="1:21" ht="45" x14ac:dyDescent="0.2">
      <c r="A960">
        <v>958</v>
      </c>
      <c r="B960" s="3" t="s">
        <v>959</v>
      </c>
      <c r="C960" s="3" t="s">
        <v>5068</v>
      </c>
      <c r="D960" s="13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>
        <f>E960/L960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9">
        <f>(J960/86400)+25569+(-6/24)</f>
        <v>42082.552812499998</v>
      </c>
      <c r="T960" s="9">
        <f>(I960/86400)+25569+(-6/24)</f>
        <v>42103.957638888889</v>
      </c>
      <c r="U960">
        <f>VLOOKUP(F960,Statenum_data!$A$1:$B$4,2,FALSE)</f>
        <v>2</v>
      </c>
    </row>
    <row r="961" spans="1:21" ht="45" x14ac:dyDescent="0.2">
      <c r="A961">
        <v>959</v>
      </c>
      <c r="B961" s="3" t="s">
        <v>960</v>
      </c>
      <c r="C961" s="3" t="s">
        <v>5069</v>
      </c>
      <c r="D961" s="13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>
        <f>E961/L961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9">
        <f>(J961/86400)+25569+(-6/24)</f>
        <v>41992.924363425926</v>
      </c>
      <c r="T961" s="9">
        <f>(I961/86400)+25569+(-6/24)</f>
        <v>42022.924363425926</v>
      </c>
      <c r="U961">
        <f>VLOOKUP(F961,Statenum_data!$A$1:$B$4,2,FALSE)</f>
        <v>2</v>
      </c>
    </row>
    <row r="962" spans="1:21" ht="45" x14ac:dyDescent="0.2">
      <c r="A962">
        <v>960</v>
      </c>
      <c r="B962" s="3" t="s">
        <v>961</v>
      </c>
      <c r="C962" s="3" t="s">
        <v>5070</v>
      </c>
      <c r="D962" s="13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>
        <f>E962/L962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9">
        <f>(J962/86400)+25569+(-6/24)</f>
        <v>42766.376793981486</v>
      </c>
      <c r="T962" s="9">
        <f>(I962/86400)+25569+(-6/24)</f>
        <v>42808.335127314815</v>
      </c>
      <c r="U962">
        <f>VLOOKUP(F962,Statenum_data!$A$1:$B$4,2,FALSE)</f>
        <v>2</v>
      </c>
    </row>
    <row r="963" spans="1:21" ht="45" x14ac:dyDescent="0.2">
      <c r="A963">
        <v>961</v>
      </c>
      <c r="B963" s="3" t="s">
        <v>962</v>
      </c>
      <c r="C963" s="3" t="s">
        <v>5071</v>
      </c>
      <c r="D963" s="1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>
        <f>E963/L963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9">
        <f>(J963/86400)+25569+(-6/24)</f>
        <v>42740.443692129629</v>
      </c>
      <c r="T963" s="9">
        <f>(I963/86400)+25569+(-6/24)</f>
        <v>42786.541666666672</v>
      </c>
      <c r="U963">
        <f>VLOOKUP(F963,Statenum_data!$A$1:$B$4,2,FALSE)</f>
        <v>2</v>
      </c>
    </row>
    <row r="964" spans="1:21" ht="45" x14ac:dyDescent="0.2">
      <c r="A964">
        <v>962</v>
      </c>
      <c r="B964" s="3" t="s">
        <v>963</v>
      </c>
      <c r="C964" s="3" t="s">
        <v>5072</v>
      </c>
      <c r="D964" s="13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>
        <f>E964/L964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9">
        <f>(J964/86400)+25569+(-6/24)</f>
        <v>42373.462418981479</v>
      </c>
      <c r="T964" s="9">
        <f>(I964/86400)+25569+(-6/24)</f>
        <v>42411.462418981479</v>
      </c>
      <c r="U964">
        <f>VLOOKUP(F964,Statenum_data!$A$1:$B$4,2,FALSE)</f>
        <v>2</v>
      </c>
    </row>
    <row r="965" spans="1:21" ht="30" x14ac:dyDescent="0.2">
      <c r="A965">
        <v>963</v>
      </c>
      <c r="B965" s="3" t="s">
        <v>964</v>
      </c>
      <c r="C965" s="3" t="s">
        <v>5073</v>
      </c>
      <c r="D965" s="13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>
        <f>E965/L965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9">
        <f>(J965/86400)+25569+(-6/24)</f>
        <v>42625.385636574079</v>
      </c>
      <c r="T965" s="9">
        <f>(I965/86400)+25569+(-6/24)</f>
        <v>42660.385636574079</v>
      </c>
      <c r="U965">
        <f>VLOOKUP(F965,Statenum_data!$A$1:$B$4,2,FALSE)</f>
        <v>2</v>
      </c>
    </row>
    <row r="966" spans="1:21" ht="45" x14ac:dyDescent="0.2">
      <c r="A966">
        <v>964</v>
      </c>
      <c r="B966" s="3" t="s">
        <v>965</v>
      </c>
      <c r="C966" s="3" t="s">
        <v>5074</v>
      </c>
      <c r="D966" s="13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>
        <f>E966/L966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9">
        <f>(J966/86400)+25569+(-6/24)</f>
        <v>42208.378692129627</v>
      </c>
      <c r="T966" s="9">
        <f>(I966/86400)+25569+(-6/24)</f>
        <v>42248.378692129627</v>
      </c>
      <c r="U966">
        <f>VLOOKUP(F966,Statenum_data!$A$1:$B$4,2,FALSE)</f>
        <v>2</v>
      </c>
    </row>
    <row r="967" spans="1:21" ht="45" x14ac:dyDescent="0.2">
      <c r="A967">
        <v>965</v>
      </c>
      <c r="B967" s="3" t="s">
        <v>966</v>
      </c>
      <c r="C967" s="3" t="s">
        <v>5075</v>
      </c>
      <c r="D967" s="13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>
        <f>E967/L967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9">
        <f>(J967/86400)+25569+(-6/24)</f>
        <v>42636.766736111109</v>
      </c>
      <c r="T967" s="9">
        <f>(I967/86400)+25569+(-6/24)</f>
        <v>42668.915972222225</v>
      </c>
      <c r="U967">
        <f>VLOOKUP(F967,Statenum_data!$A$1:$B$4,2,FALSE)</f>
        <v>2</v>
      </c>
    </row>
    <row r="968" spans="1:21" ht="45" x14ac:dyDescent="0.2">
      <c r="A968">
        <v>966</v>
      </c>
      <c r="B968" s="3" t="s">
        <v>967</v>
      </c>
      <c r="C968" s="3" t="s">
        <v>5076</v>
      </c>
      <c r="D968" s="13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>
        <f>E968/L968</f>
        <v>59.2</v>
      </c>
      <c r="Q968" t="str">
        <f>LEFT(N968,FIND("/",N968)-1)</f>
        <v>technology</v>
      </c>
      <c r="R968" t="str">
        <f>RIGHT(N968,LEN(N968)-FIND("/",N968))</f>
        <v>wearables</v>
      </c>
      <c r="S968" s="9">
        <f>(J968/86400)+25569+(-6/24)</f>
        <v>42619.385787037041</v>
      </c>
      <c r="T968" s="9">
        <f>(I968/86400)+25569+(-6/24)</f>
        <v>42649.385787037041</v>
      </c>
      <c r="U968">
        <f>VLOOKUP(F968,Statenum_data!$A$1:$B$4,2,FALSE)</f>
        <v>2</v>
      </c>
    </row>
    <row r="969" spans="1:21" ht="45" x14ac:dyDescent="0.2">
      <c r="A969">
        <v>967</v>
      </c>
      <c r="B969" s="3" t="s">
        <v>968</v>
      </c>
      <c r="C969" s="3" t="s">
        <v>5077</v>
      </c>
      <c r="D969" s="13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>
        <f>E969/L969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9">
        <f>(J969/86400)+25569+(-6/24)</f>
        <v>42422.004328703704</v>
      </c>
      <c r="T969" s="9">
        <f>(I969/86400)+25569+(-6/24)</f>
        <v>42481.96266203704</v>
      </c>
      <c r="U969">
        <f>VLOOKUP(F969,Statenum_data!$A$1:$B$4,2,FALSE)</f>
        <v>2</v>
      </c>
    </row>
    <row r="970" spans="1:21" ht="45" x14ac:dyDescent="0.2">
      <c r="A970">
        <v>968</v>
      </c>
      <c r="B970" s="3" t="s">
        <v>969</v>
      </c>
      <c r="C970" s="3" t="s">
        <v>5078</v>
      </c>
      <c r="D970" s="13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>
        <f>E970/L970</f>
        <v>26.5</v>
      </c>
      <c r="Q970" t="str">
        <f>LEFT(N970,FIND("/",N970)-1)</f>
        <v>technology</v>
      </c>
      <c r="R970" t="str">
        <f>RIGHT(N970,LEN(N970)-FIND("/",N970))</f>
        <v>wearables</v>
      </c>
      <c r="S970" s="9">
        <f>(J970/86400)+25569+(-6/24)</f>
        <v>41836.597615740742</v>
      </c>
      <c r="T970" s="9">
        <f>(I970/86400)+25569+(-6/24)</f>
        <v>41866.597615740742</v>
      </c>
      <c r="U970">
        <f>VLOOKUP(F970,Statenum_data!$A$1:$B$4,2,FALSE)</f>
        <v>2</v>
      </c>
    </row>
    <row r="971" spans="1:21" ht="30" x14ac:dyDescent="0.2">
      <c r="A971">
        <v>969</v>
      </c>
      <c r="B971" s="3" t="s">
        <v>970</v>
      </c>
      <c r="C971" s="3" t="s">
        <v>5079</v>
      </c>
      <c r="D971" s="13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>
        <f>E971/L971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9">
        <f>(J971/86400)+25569+(-6/24)</f>
        <v>42742.05332175926</v>
      </c>
      <c r="T971" s="9">
        <f>(I971/86400)+25569+(-6/24)</f>
        <v>42775.05332175926</v>
      </c>
      <c r="U971">
        <f>VLOOKUP(F971,Statenum_data!$A$1:$B$4,2,FALSE)</f>
        <v>2</v>
      </c>
    </row>
    <row r="972" spans="1:21" ht="45" x14ac:dyDescent="0.2">
      <c r="A972">
        <v>970</v>
      </c>
      <c r="B972" s="3" t="s">
        <v>971</v>
      </c>
      <c r="C972" s="3" t="s">
        <v>5080</v>
      </c>
      <c r="D972" s="13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>
        <f>E972/L972</f>
        <v>164</v>
      </c>
      <c r="Q972" t="str">
        <f>LEFT(N972,FIND("/",N972)-1)</f>
        <v>technology</v>
      </c>
      <c r="R972" t="str">
        <f>RIGHT(N972,LEN(N972)-FIND("/",N972))</f>
        <v>wearables</v>
      </c>
      <c r="S972" s="9">
        <f>(J972/86400)+25569+(-6/24)</f>
        <v>42720.970520833333</v>
      </c>
      <c r="T972" s="9">
        <f>(I972/86400)+25569+(-6/24)</f>
        <v>42757.957638888889</v>
      </c>
      <c r="U972">
        <f>VLOOKUP(F972,Statenum_data!$A$1:$B$4,2,FALSE)</f>
        <v>2</v>
      </c>
    </row>
    <row r="973" spans="1:21" ht="45" x14ac:dyDescent="0.2">
      <c r="A973">
        <v>971</v>
      </c>
      <c r="B973" s="3" t="s">
        <v>972</v>
      </c>
      <c r="C973" s="3" t="s">
        <v>5081</v>
      </c>
      <c r="D973" s="1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>
        <f>E973/L973</f>
        <v>45.2</v>
      </c>
      <c r="Q973" t="str">
        <f>LEFT(N973,FIND("/",N973)-1)</f>
        <v>technology</v>
      </c>
      <c r="R973" t="str">
        <f>RIGHT(N973,LEN(N973)-FIND("/",N973))</f>
        <v>wearables</v>
      </c>
      <c r="S973" s="9">
        <f>(J973/86400)+25569+(-6/24)</f>
        <v>42111.459027777775</v>
      </c>
      <c r="T973" s="9">
        <f>(I973/86400)+25569+(-6/24)</f>
        <v>42156.459027777775</v>
      </c>
      <c r="U973">
        <f>VLOOKUP(F973,Statenum_data!$A$1:$B$4,2,FALSE)</f>
        <v>2</v>
      </c>
    </row>
    <row r="974" spans="1:21" ht="45" x14ac:dyDescent="0.2">
      <c r="A974">
        <v>972</v>
      </c>
      <c r="B974" s="3" t="s">
        <v>973</v>
      </c>
      <c r="C974" s="3" t="s">
        <v>5082</v>
      </c>
      <c r="D974" s="13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>
        <f>E974/L974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9">
        <f>(J974/86400)+25569+(-6/24)</f>
        <v>41856.615717592591</v>
      </c>
      <c r="T974" s="9">
        <f>(I974/86400)+25569+(-6/24)</f>
        <v>41886.040972222225</v>
      </c>
      <c r="U974">
        <f>VLOOKUP(F974,Statenum_data!$A$1:$B$4,2,FALSE)</f>
        <v>2</v>
      </c>
    </row>
    <row r="975" spans="1:21" ht="45" x14ac:dyDescent="0.2">
      <c r="A975">
        <v>973</v>
      </c>
      <c r="B975" s="3" t="s">
        <v>974</v>
      </c>
      <c r="C975" s="3" t="s">
        <v>5083</v>
      </c>
      <c r="D975" s="13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>
        <f>E975/L975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9">
        <f>(J975/86400)+25569+(-6/24)</f>
        <v>42256.764965277776</v>
      </c>
      <c r="T975" s="9">
        <f>(I975/86400)+25569+(-6/24)</f>
        <v>42316.806631944448</v>
      </c>
      <c r="U975">
        <f>VLOOKUP(F975,Statenum_data!$A$1:$B$4,2,FALSE)</f>
        <v>2</v>
      </c>
    </row>
    <row r="976" spans="1:21" ht="45" x14ac:dyDescent="0.2">
      <c r="A976">
        <v>974</v>
      </c>
      <c r="B976" s="3" t="s">
        <v>975</v>
      </c>
      <c r="C976" s="3" t="s">
        <v>5084</v>
      </c>
      <c r="D976" s="13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>
        <f>E976/L976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9">
        <f>(J976/86400)+25569+(-6/24)</f>
        <v>42424.499490740738</v>
      </c>
      <c r="T976" s="9">
        <f>(I976/86400)+25569+(-6/24)</f>
        <v>42454.457824074074</v>
      </c>
      <c r="U976">
        <f>VLOOKUP(F976,Statenum_data!$A$1:$B$4,2,FALSE)</f>
        <v>2</v>
      </c>
    </row>
    <row r="977" spans="1:21" ht="45" x14ac:dyDescent="0.2">
      <c r="A977">
        <v>975</v>
      </c>
      <c r="B977" s="3" t="s">
        <v>976</v>
      </c>
      <c r="C977" s="3" t="s">
        <v>5085</v>
      </c>
      <c r="D977" s="13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>
        <f>E977/L977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9">
        <f>(J977/86400)+25569+(-6/24)</f>
        <v>42489.446585648147</v>
      </c>
      <c r="T977" s="9">
        <f>(I977/86400)+25569+(-6/24)</f>
        <v>42549.446585648147</v>
      </c>
      <c r="U977">
        <f>VLOOKUP(F977,Statenum_data!$A$1:$B$4,2,FALSE)</f>
        <v>2</v>
      </c>
    </row>
    <row r="978" spans="1:21" ht="45" x14ac:dyDescent="0.2">
      <c r="A978">
        <v>976</v>
      </c>
      <c r="B978" s="3" t="s">
        <v>977</v>
      </c>
      <c r="C978" s="3" t="s">
        <v>5086</v>
      </c>
      <c r="D978" s="13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>
        <f>E978/L978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9">
        <f>(J978/86400)+25569+(-6/24)</f>
        <v>42184.808993055558</v>
      </c>
      <c r="T978" s="9">
        <f>(I978/86400)+25569+(-6/24)</f>
        <v>42229.808993055558</v>
      </c>
      <c r="U978">
        <f>VLOOKUP(F978,Statenum_data!$A$1:$B$4,2,FALSE)</f>
        <v>2</v>
      </c>
    </row>
    <row r="979" spans="1:21" ht="45" x14ac:dyDescent="0.2">
      <c r="A979">
        <v>977</v>
      </c>
      <c r="B979" s="3" t="s">
        <v>978</v>
      </c>
      <c r="C979" s="3" t="s">
        <v>5087</v>
      </c>
      <c r="D979" s="13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>
        <f>E979/L979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9">
        <f>(J979/86400)+25569+(-6/24)</f>
        <v>42391.692094907412</v>
      </c>
      <c r="T979" s="9">
        <f>(I979/86400)+25569+(-6/24)</f>
        <v>42421.692094907412</v>
      </c>
      <c r="U979">
        <f>VLOOKUP(F979,Statenum_data!$A$1:$B$4,2,FALSE)</f>
        <v>2</v>
      </c>
    </row>
    <row r="980" spans="1:21" ht="45" x14ac:dyDescent="0.2">
      <c r="A980">
        <v>978</v>
      </c>
      <c r="B980" s="3" t="s">
        <v>979</v>
      </c>
      <c r="C980" s="3" t="s">
        <v>5088</v>
      </c>
      <c r="D980" s="13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>
        <f>E980/L980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9">
        <f>(J980/86400)+25569+(-6/24)</f>
        <v>42395.059039351851</v>
      </c>
      <c r="T980" s="9">
        <f>(I980/86400)+25569+(-6/24)</f>
        <v>42425.059039351851</v>
      </c>
      <c r="U980">
        <f>VLOOKUP(F980,Statenum_data!$A$1:$B$4,2,FALSE)</f>
        <v>2</v>
      </c>
    </row>
    <row r="981" spans="1:21" ht="45" x14ac:dyDescent="0.2">
      <c r="A981">
        <v>979</v>
      </c>
      <c r="B981" s="3" t="s">
        <v>980</v>
      </c>
      <c r="C981" s="3" t="s">
        <v>5089</v>
      </c>
      <c r="D981" s="13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>
        <f>E981/L981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9">
        <f>(J981/86400)+25569+(-6/24)</f>
        <v>42506.166990740741</v>
      </c>
      <c r="T981" s="9">
        <f>(I981/86400)+25569+(-6/24)</f>
        <v>42541.540972222225</v>
      </c>
      <c r="U981">
        <f>VLOOKUP(F981,Statenum_data!$A$1:$B$4,2,FALSE)</f>
        <v>2</v>
      </c>
    </row>
    <row r="982" spans="1:21" ht="45" x14ac:dyDescent="0.2">
      <c r="A982">
        <v>980</v>
      </c>
      <c r="B982" s="3" t="s">
        <v>981</v>
      </c>
      <c r="C982" s="3" t="s">
        <v>5090</v>
      </c>
      <c r="D982" s="13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>
        <f>E982/L982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9">
        <f>(J982/86400)+25569+(-6/24)</f>
        <v>41928.654189814813</v>
      </c>
      <c r="T982" s="9">
        <f>(I982/86400)+25569+(-6/24)</f>
        <v>41973.695856481485</v>
      </c>
      <c r="U982">
        <f>VLOOKUP(F982,Statenum_data!$A$1:$B$4,2,FALSE)</f>
        <v>2</v>
      </c>
    </row>
    <row r="983" spans="1:21" ht="45" x14ac:dyDescent="0.2">
      <c r="A983">
        <v>981</v>
      </c>
      <c r="B983" s="3" t="s">
        <v>982</v>
      </c>
      <c r="C983" s="3" t="s">
        <v>5091</v>
      </c>
      <c r="D983" s="1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>
        <f>E983/L983</f>
        <v>2.75</v>
      </c>
      <c r="Q983" t="str">
        <f>LEFT(N983,FIND("/",N983)-1)</f>
        <v>technology</v>
      </c>
      <c r="R983" t="str">
        <f>RIGHT(N983,LEN(N983)-FIND("/",N983))</f>
        <v>wearables</v>
      </c>
      <c r="S983" s="9">
        <f>(J983/86400)+25569+(-6/24)</f>
        <v>41830.697013888886</v>
      </c>
      <c r="T983" s="9">
        <f>(I983/86400)+25569+(-6/24)</f>
        <v>41860.697013888886</v>
      </c>
      <c r="U983">
        <f>VLOOKUP(F983,Statenum_data!$A$1:$B$4,2,FALSE)</f>
        <v>2</v>
      </c>
    </row>
    <row r="984" spans="1:21" ht="30" x14ac:dyDescent="0.2">
      <c r="A984">
        <v>982</v>
      </c>
      <c r="B984" s="3" t="s">
        <v>983</v>
      </c>
      <c r="C984" s="3" t="s">
        <v>5092</v>
      </c>
      <c r="D984" s="13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>
        <f>E984/L984</f>
        <v>1</v>
      </c>
      <c r="Q984" t="str">
        <f>LEFT(N984,FIND("/",N984)-1)</f>
        <v>technology</v>
      </c>
      <c r="R984" t="str">
        <f>RIGHT(N984,LEN(N984)-FIND("/",N984))</f>
        <v>wearables</v>
      </c>
      <c r="S984" s="9">
        <f>(J984/86400)+25569+(-6/24)</f>
        <v>42615.503310185188</v>
      </c>
      <c r="T984" s="9">
        <f>(I984/86400)+25569+(-6/24)</f>
        <v>42645.503310185188</v>
      </c>
      <c r="U984">
        <f>VLOOKUP(F984,Statenum_data!$A$1:$B$4,2,FALSE)</f>
        <v>2</v>
      </c>
    </row>
    <row r="985" spans="1:21" ht="45" x14ac:dyDescent="0.2">
      <c r="A985">
        <v>983</v>
      </c>
      <c r="B985" s="3" t="s">
        <v>984</v>
      </c>
      <c r="C985" s="3" t="s">
        <v>5093</v>
      </c>
      <c r="D985" s="13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>
        <f>E985/L985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9">
        <f>(J985/86400)+25569+(-6/24)</f>
        <v>42574.417650462958</v>
      </c>
      <c r="T985" s="9">
        <f>(I985/86400)+25569+(-6/24)</f>
        <v>42605.620833333334</v>
      </c>
      <c r="U985">
        <f>VLOOKUP(F985,Statenum_data!$A$1:$B$4,2,FALSE)</f>
        <v>2</v>
      </c>
    </row>
    <row r="986" spans="1:21" ht="75" x14ac:dyDescent="0.2">
      <c r="A986">
        <v>984</v>
      </c>
      <c r="B986" s="3" t="s">
        <v>985</v>
      </c>
      <c r="C986" s="3" t="s">
        <v>5094</v>
      </c>
      <c r="D986" s="13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>
        <f>E986/L986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9">
        <f>(J986/86400)+25569+(-6/24)</f>
        <v>42060.86583333333</v>
      </c>
      <c r="T986" s="9">
        <f>(I986/86400)+25569+(-6/24)</f>
        <v>42090.824166666665</v>
      </c>
      <c r="U986">
        <f>VLOOKUP(F986,Statenum_data!$A$1:$B$4,2,FALSE)</f>
        <v>2</v>
      </c>
    </row>
    <row r="987" spans="1:21" ht="45" x14ac:dyDescent="0.2">
      <c r="A987">
        <v>985</v>
      </c>
      <c r="B987" s="3" t="s">
        <v>986</v>
      </c>
      <c r="C987" s="3" t="s">
        <v>5095</v>
      </c>
      <c r="D987" s="13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>
        <f>E987/L987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9">
        <f>(J987/86400)+25569+(-6/24)</f>
        <v>42339.717708333337</v>
      </c>
      <c r="T987" s="9">
        <f>(I987/86400)+25569+(-6/24)</f>
        <v>42369.708333333328</v>
      </c>
      <c r="U987">
        <f>VLOOKUP(F987,Statenum_data!$A$1:$B$4,2,FALSE)</f>
        <v>2</v>
      </c>
    </row>
    <row r="988" spans="1:21" ht="45" x14ac:dyDescent="0.2">
      <c r="A988">
        <v>986</v>
      </c>
      <c r="B988" s="3" t="s">
        <v>987</v>
      </c>
      <c r="C988" s="3" t="s">
        <v>5096</v>
      </c>
      <c r="D988" s="13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>
        <f>E988/L988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9">
        <f>(J988/86400)+25569+(-6/24)</f>
        <v>42324.517361111109</v>
      </c>
      <c r="T988" s="9">
        <f>(I988/86400)+25569+(-6/24)</f>
        <v>42378.75</v>
      </c>
      <c r="U988">
        <f>VLOOKUP(F988,Statenum_data!$A$1:$B$4,2,FALSE)</f>
        <v>2</v>
      </c>
    </row>
    <row r="989" spans="1:21" ht="45" x14ac:dyDescent="0.2">
      <c r="A989">
        <v>987</v>
      </c>
      <c r="B989" s="3" t="s">
        <v>988</v>
      </c>
      <c r="C989" s="3" t="s">
        <v>5097</v>
      </c>
      <c r="D989" s="13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>
        <f>E989/L989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9">
        <f>(J989/86400)+25569+(-6/24)</f>
        <v>41773.044560185182</v>
      </c>
      <c r="T989" s="9">
        <f>(I989/86400)+25569+(-6/24)</f>
        <v>41813.044560185182</v>
      </c>
      <c r="U989">
        <f>VLOOKUP(F989,Statenum_data!$A$1:$B$4,2,FALSE)</f>
        <v>2</v>
      </c>
    </row>
    <row r="990" spans="1:21" ht="45" x14ac:dyDescent="0.2">
      <c r="A990">
        <v>988</v>
      </c>
      <c r="B990" s="3" t="s">
        <v>989</v>
      </c>
      <c r="C990" s="3" t="s">
        <v>5098</v>
      </c>
      <c r="D990" s="13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t="e">
        <f>E990/L990</f>
        <v>#DIV/0!</v>
      </c>
      <c r="Q990" t="str">
        <f>LEFT(N990,FIND("/",N990)-1)</f>
        <v>technology</v>
      </c>
      <c r="R990" t="str">
        <f>RIGHT(N990,LEN(N990)-FIND("/",N990))</f>
        <v>wearables</v>
      </c>
      <c r="S990" s="9">
        <f>(J990/86400)+25569+(-6/24)</f>
        <v>42614.106770833328</v>
      </c>
      <c r="T990" s="9">
        <f>(I990/86400)+25569+(-6/24)</f>
        <v>42644.106770833328</v>
      </c>
      <c r="U990">
        <f>VLOOKUP(F990,Statenum_data!$A$1:$B$4,2,FALSE)</f>
        <v>2</v>
      </c>
    </row>
    <row r="991" spans="1:21" x14ac:dyDescent="0.2">
      <c r="A991">
        <v>989</v>
      </c>
      <c r="B991" s="3" t="s">
        <v>990</v>
      </c>
      <c r="C991" s="3" t="s">
        <v>5099</v>
      </c>
      <c r="D991" s="13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>
        <f>E991/L991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9">
        <f>(J991/86400)+25569+(-6/24)</f>
        <v>42611.683969907404</v>
      </c>
      <c r="T991" s="9">
        <f>(I991/86400)+25569+(-6/24)</f>
        <v>42641.683969907404</v>
      </c>
      <c r="U991">
        <f>VLOOKUP(F991,Statenum_data!$A$1:$B$4,2,FALSE)</f>
        <v>2</v>
      </c>
    </row>
    <row r="992" spans="1:21" ht="45" x14ac:dyDescent="0.2">
      <c r="A992">
        <v>990</v>
      </c>
      <c r="B992" s="3" t="s">
        <v>991</v>
      </c>
      <c r="C992" s="3" t="s">
        <v>5100</v>
      </c>
      <c r="D992" s="13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>
        <f>E992/L992</f>
        <v>13</v>
      </c>
      <c r="Q992" t="str">
        <f>LEFT(N992,FIND("/",N992)-1)</f>
        <v>technology</v>
      </c>
      <c r="R992" t="str">
        <f>RIGHT(N992,LEN(N992)-FIND("/",N992))</f>
        <v>wearables</v>
      </c>
      <c r="S992" s="9">
        <f>(J992/86400)+25569+(-6/24)</f>
        <v>41855.534305555557</v>
      </c>
      <c r="T992" s="9">
        <f>(I992/86400)+25569+(-6/24)</f>
        <v>41885.534305555557</v>
      </c>
      <c r="U992">
        <f>VLOOKUP(F992,Statenum_data!$A$1:$B$4,2,FALSE)</f>
        <v>2</v>
      </c>
    </row>
    <row r="993" spans="1:21" ht="75" x14ac:dyDescent="0.2">
      <c r="A993">
        <v>991</v>
      </c>
      <c r="B993" s="3" t="s">
        <v>992</v>
      </c>
      <c r="C993" s="3" t="s">
        <v>5101</v>
      </c>
      <c r="D993" s="1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>
        <f>E993/L993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9">
        <f>(J993/86400)+25569+(-6/24)</f>
        <v>42538.50680555556</v>
      </c>
      <c r="T993" s="9">
        <f>(I993/86400)+25569+(-6/24)</f>
        <v>42563.535416666666</v>
      </c>
      <c r="U993">
        <f>VLOOKUP(F993,Statenum_data!$A$1:$B$4,2,FALSE)</f>
        <v>2</v>
      </c>
    </row>
    <row r="994" spans="1:21" ht="45" x14ac:dyDescent="0.2">
      <c r="A994">
        <v>992</v>
      </c>
      <c r="B994" s="3" t="s">
        <v>993</v>
      </c>
      <c r="C994" s="3" t="s">
        <v>5102</v>
      </c>
      <c r="D994" s="13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>
        <f>E994/L994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9">
        <f>(J994/86400)+25569+(-6/24)</f>
        <v>42437.674988425926</v>
      </c>
      <c r="T994" s="9">
        <f>(I994/86400)+25569+(-6/24)</f>
        <v>42497.633321759262</v>
      </c>
      <c r="U994">
        <f>VLOOKUP(F994,Statenum_data!$A$1:$B$4,2,FALSE)</f>
        <v>2</v>
      </c>
    </row>
    <row r="995" spans="1:21" ht="45" x14ac:dyDescent="0.2">
      <c r="A995">
        <v>993</v>
      </c>
      <c r="B995" s="3" t="s">
        <v>994</v>
      </c>
      <c r="C995" s="3" t="s">
        <v>5103</v>
      </c>
      <c r="D995" s="13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>
        <f>E995/L995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9">
        <f>(J995/86400)+25569+(-6/24)</f>
        <v>42652.714907407411</v>
      </c>
      <c r="T995" s="9">
        <f>(I995/86400)+25569+(-6/24)</f>
        <v>42685.958333333328</v>
      </c>
      <c r="U995">
        <f>VLOOKUP(F995,Statenum_data!$A$1:$B$4,2,FALSE)</f>
        <v>2</v>
      </c>
    </row>
    <row r="996" spans="1:21" ht="60" x14ac:dyDescent="0.2">
      <c r="A996">
        <v>994</v>
      </c>
      <c r="B996" s="3" t="s">
        <v>995</v>
      </c>
      <c r="C996" s="3" t="s">
        <v>5104</v>
      </c>
      <c r="D996" s="13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>
        <f>E996/L996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9">
        <f>(J996/86400)+25569+(-6/24)</f>
        <v>41921.013078703705</v>
      </c>
      <c r="T996" s="9">
        <f>(I996/86400)+25569+(-6/24)</f>
        <v>41973.707638888889</v>
      </c>
      <c r="U996">
        <f>VLOOKUP(F996,Statenum_data!$A$1:$B$4,2,FALSE)</f>
        <v>2</v>
      </c>
    </row>
    <row r="997" spans="1:21" ht="45" x14ac:dyDescent="0.2">
      <c r="A997">
        <v>995</v>
      </c>
      <c r="B997" s="3" t="s">
        <v>996</v>
      </c>
      <c r="C997" s="3" t="s">
        <v>5105</v>
      </c>
      <c r="D997" s="13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>
        <f>E997/L997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9">
        <f>(J997/86400)+25569+(-6/24)</f>
        <v>41947.690740740742</v>
      </c>
      <c r="T997" s="9">
        <f>(I997/86400)+25569+(-6/24)</f>
        <v>41972.416666666672</v>
      </c>
      <c r="U997">
        <f>VLOOKUP(F997,Statenum_data!$A$1:$B$4,2,FALSE)</f>
        <v>2</v>
      </c>
    </row>
    <row r="998" spans="1:21" ht="30" x14ac:dyDescent="0.2">
      <c r="A998">
        <v>996</v>
      </c>
      <c r="B998" s="3" t="s">
        <v>997</v>
      </c>
      <c r="C998" s="3" t="s">
        <v>5106</v>
      </c>
      <c r="D998" s="13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>
        <f>E998/L998</f>
        <v>13</v>
      </c>
      <c r="Q998" t="str">
        <f>LEFT(N998,FIND("/",N998)-1)</f>
        <v>technology</v>
      </c>
      <c r="R998" t="str">
        <f>RIGHT(N998,LEN(N998)-FIND("/",N998))</f>
        <v>wearables</v>
      </c>
      <c r="S998" s="9">
        <f>(J998/86400)+25569+(-6/24)</f>
        <v>41817.616435185184</v>
      </c>
      <c r="T998" s="9">
        <f>(I998/86400)+25569+(-6/24)</f>
        <v>41847.393750000003</v>
      </c>
      <c r="U998">
        <f>VLOOKUP(F998,Statenum_data!$A$1:$B$4,2,FALSE)</f>
        <v>2</v>
      </c>
    </row>
    <row r="999" spans="1:21" ht="30" x14ac:dyDescent="0.2">
      <c r="A999">
        <v>997</v>
      </c>
      <c r="B999" s="3" t="s">
        <v>998</v>
      </c>
      <c r="C999" s="3" t="s">
        <v>5107</v>
      </c>
      <c r="D999" s="13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>
        <f>E999/L999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9">
        <f>(J999/86400)+25569+(-6/24)</f>
        <v>41940.85297453704</v>
      </c>
      <c r="T999" s="9">
        <f>(I999/86400)+25569+(-6/24)</f>
        <v>41970.894641203704</v>
      </c>
      <c r="U999">
        <f>VLOOKUP(F999,Statenum_data!$A$1:$B$4,2,FALSE)</f>
        <v>2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 s="13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>
        <f>E1000/L1000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9">
        <f>(J1000/86400)+25569+(-6/24)</f>
        <v>42281.918993055559</v>
      </c>
      <c r="T1000" s="9">
        <f>(I1000/86400)+25569+(-6/24)</f>
        <v>42326.960659722223</v>
      </c>
      <c r="U1000">
        <f>VLOOKUP(F1000,Statenum_data!$A$1:$B$4,2,FALSE)</f>
        <v>2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 s="13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>
        <f>E1001/L1001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9">
        <f>(J1001/86400)+25569+(-6/24)</f>
        <v>41926.04965277778</v>
      </c>
      <c r="T1001" s="9">
        <f>(I1001/86400)+25569+(-6/24)</f>
        <v>41956.084722222222</v>
      </c>
      <c r="U1001">
        <f>VLOOKUP(F1001,Statenum_data!$A$1:$B$4,2,FALSE)</f>
        <v>2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 s="13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>
        <f>E1002/L1002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9">
        <f>(J1002/86400)+25569+(-6/24)</f>
        <v>42748.80972222222</v>
      </c>
      <c r="T1002" s="9">
        <f>(I1002/86400)+25569+(-6/24)</f>
        <v>42808.768055555556</v>
      </c>
      <c r="U1002">
        <f>VLOOKUP(F1002,Statenum_data!$A$1:$B$4,2,FALSE)</f>
        <v>3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 s="1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>
        <f>E1003/L1003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9">
        <f>(J1003/86400)+25569+(-6/24)</f>
        <v>42720.470057870371</v>
      </c>
      <c r="T1003" s="9">
        <f>(I1003/86400)+25569+(-6/24)</f>
        <v>42765.470057870371</v>
      </c>
      <c r="U1003">
        <f>VLOOKUP(F1003,Statenum_data!$A$1:$B$4,2,FALSE)</f>
        <v>3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 s="13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>
        <f>E1004/L1004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9">
        <f>(J1004/86400)+25569+(-6/24)</f>
        <v>42325.434189814812</v>
      </c>
      <c r="T1004" s="9">
        <f>(I1004/86400)+25569+(-6/24)</f>
        <v>42354.999305555553</v>
      </c>
      <c r="U1004">
        <f>VLOOKUP(F1004,Statenum_data!$A$1:$B$4,2,FALSE)</f>
        <v>3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 s="13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>
        <f>E1005/L1005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9">
        <f>(J1005/86400)+25569+(-6/24)</f>
        <v>42780.459039351852</v>
      </c>
      <c r="T1005" s="9">
        <f>(I1005/86400)+25569+(-6/24)</f>
        <v>42810.417372685188</v>
      </c>
      <c r="U1005">
        <f>VLOOKUP(F1005,Statenum_data!$A$1:$B$4,2,FALSE)</f>
        <v>3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 s="13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>
        <f>E1006/L1006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9">
        <f>(J1006/86400)+25569+(-6/24)</f>
        <v>42388.458645833336</v>
      </c>
      <c r="T1006" s="9">
        <f>(I1006/86400)+25569+(-6/24)</f>
        <v>42418.458645833336</v>
      </c>
      <c r="U1006">
        <f>VLOOKUP(F1006,Statenum_data!$A$1:$B$4,2,FALSE)</f>
        <v>3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 s="13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>
        <f>E1007/L1007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9">
        <f>(J1007/86400)+25569+(-6/24)</f>
        <v>42276.374803240746</v>
      </c>
      <c r="T1007" s="9">
        <f>(I1007/86400)+25569+(-6/24)</f>
        <v>42307.374803240746</v>
      </c>
      <c r="U1007">
        <f>VLOOKUP(F1007,Statenum_data!$A$1:$B$4,2,FALSE)</f>
        <v>3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 s="13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>
        <f>E1008/L1008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9">
        <f>(J1008/86400)+25569+(-6/24)</f>
        <v>41976.790185185186</v>
      </c>
      <c r="T1008" s="9">
        <f>(I1008/86400)+25569+(-6/24)</f>
        <v>41985.049305555556</v>
      </c>
      <c r="U1008">
        <f>VLOOKUP(F1008,Statenum_data!$A$1:$B$4,2,FALSE)</f>
        <v>3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 s="13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>
        <f>E1009/L1009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9">
        <f>(J1009/86400)+25569+(-6/24)</f>
        <v>42676.333599537036</v>
      </c>
      <c r="T1009" s="9">
        <f>(I1009/86400)+25569+(-6/24)</f>
        <v>42718.3752662037</v>
      </c>
      <c r="U1009">
        <f>VLOOKUP(F1009,Statenum_data!$A$1:$B$4,2,FALSE)</f>
        <v>3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 s="13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>
        <f>E1010/L1010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9">
        <f>(J1010/86400)+25569+(-6/24)</f>
        <v>42702.559201388889</v>
      </c>
      <c r="T1010" s="9">
        <f>(I1010/86400)+25569+(-6/24)</f>
        <v>42732.559201388889</v>
      </c>
      <c r="U1010">
        <f>VLOOKUP(F1010,Statenum_data!$A$1:$B$4,2,FALSE)</f>
        <v>3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 s="13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>
        <f>E1011/L1011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9">
        <f>(J1011/86400)+25569+(-6/24)</f>
        <v>42510.354699074072</v>
      </c>
      <c r="T1011" s="9">
        <f>(I1011/86400)+25569+(-6/24)</f>
        <v>42540.354699074072</v>
      </c>
      <c r="U1011">
        <f>VLOOKUP(F1011,Statenum_data!$A$1:$B$4,2,FALSE)</f>
        <v>3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 s="13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>
        <f>E1012/L1012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9">
        <f>(J1012/86400)+25569+(-6/24)</f>
        <v>42561.579421296294</v>
      </c>
      <c r="T1012" s="9">
        <f>(I1012/86400)+25569+(-6/24)</f>
        <v>42617.874305555553</v>
      </c>
      <c r="U1012">
        <f>VLOOKUP(F1012,Statenum_data!$A$1:$B$4,2,FALSE)</f>
        <v>3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 s="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>
        <f>E1013/L1013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9">
        <f>(J1013/86400)+25569+(-6/24)</f>
        <v>41946.648090277777</v>
      </c>
      <c r="T1013" s="9">
        <f>(I1013/86400)+25569+(-6/24)</f>
        <v>41991.648090277777</v>
      </c>
      <c r="U1013">
        <f>VLOOKUP(F1013,Statenum_data!$A$1:$B$4,2,FALSE)</f>
        <v>3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 s="13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>
        <f>E1014/L1014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9">
        <f>(J1014/86400)+25569+(-6/24)</f>
        <v>42714.190416666665</v>
      </c>
      <c r="T1014" s="9">
        <f>(I1014/86400)+25569+(-6/24)</f>
        <v>42759.190416666665</v>
      </c>
      <c r="U1014">
        <f>VLOOKUP(F1014,Statenum_data!$A$1:$B$4,2,FALSE)</f>
        <v>3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 s="13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>
        <f>E1015/L1015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9">
        <f>(J1015/86400)+25569+(-6/24)</f>
        <v>42339.583981481483</v>
      </c>
      <c r="T1015" s="9">
        <f>(I1015/86400)+25569+(-6/24)</f>
        <v>42367.583333333328</v>
      </c>
      <c r="U1015">
        <f>VLOOKUP(F1015,Statenum_data!$A$1:$B$4,2,FALSE)</f>
        <v>3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 s="13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>
        <f>E1016/L1016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9">
        <f>(J1016/86400)+25569+(-6/24)</f>
        <v>41954.752488425926</v>
      </c>
      <c r="T1016" s="9">
        <f>(I1016/86400)+25569+(-6/24)</f>
        <v>42004.752488425926</v>
      </c>
      <c r="U1016">
        <f>VLOOKUP(F1016,Statenum_data!$A$1:$B$4,2,FALSE)</f>
        <v>3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 s="13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>
        <f>E1017/L1017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9">
        <f>(J1017/86400)+25569+(-6/24)</f>
        <v>42303.628414351857</v>
      </c>
      <c r="T1017" s="9">
        <f>(I1017/86400)+25569+(-6/24)</f>
        <v>42333.670081018514</v>
      </c>
      <c r="U1017">
        <f>VLOOKUP(F1017,Statenum_data!$A$1:$B$4,2,FALSE)</f>
        <v>3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 s="13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>
        <f>E1018/L1018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9">
        <f>(J1018/86400)+25569+(-6/24)</f>
        <v>42421.857129629629</v>
      </c>
      <c r="T1018" s="9">
        <f>(I1018/86400)+25569+(-6/24)</f>
        <v>42466.815462962964</v>
      </c>
      <c r="U1018">
        <f>VLOOKUP(F1018,Statenum_data!$A$1:$B$4,2,FALSE)</f>
        <v>3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 s="13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>
        <f>E1019/L1019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9">
        <f>(J1019/86400)+25569+(-6/24)</f>
        <v>42289.425173611111</v>
      </c>
      <c r="T1019" s="9">
        <f>(I1019/86400)+25569+(-6/24)</f>
        <v>42329.466840277775</v>
      </c>
      <c r="U1019">
        <f>VLOOKUP(F1019,Statenum_data!$A$1:$B$4,2,FALSE)</f>
        <v>3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 s="13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>
        <f>E1020/L1020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9">
        <f>(J1020/86400)+25569+(-6/24)</f>
        <v>42535.242280092592</v>
      </c>
      <c r="T1020" s="9">
        <f>(I1020/86400)+25569+(-6/24)</f>
        <v>42565.242280092592</v>
      </c>
      <c r="U1020">
        <f>VLOOKUP(F1020,Statenum_data!$A$1:$B$4,2,FALSE)</f>
        <v>3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 s="13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>
        <f>E1021/L1021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9">
        <f>(J1021/86400)+25569+(-6/24)</f>
        <v>42009.723946759259</v>
      </c>
      <c r="T1021" s="9">
        <f>(I1021/86400)+25569+(-6/24)</f>
        <v>42039.723946759259</v>
      </c>
      <c r="U1021">
        <f>VLOOKUP(F1021,Statenum_data!$A$1:$B$4,2,FALSE)</f>
        <v>3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 s="13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>
        <f>E1022/L1022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9">
        <f>(J1022/86400)+25569+(-6/24)</f>
        <v>42126.819548611107</v>
      </c>
      <c r="T1022" s="9">
        <f>(I1022/86400)+25569+(-6/24)</f>
        <v>42156.782638888893</v>
      </c>
      <c r="U1022">
        <f>VLOOKUP(F1022,Statenum_data!$A$1:$B$4,2,FALSE)</f>
        <v>1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 s="1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>
        <f>E1023/L1023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9">
        <f>(J1023/86400)+25569+(-6/24)</f>
        <v>42271.001979166671</v>
      </c>
      <c r="T1023" s="9">
        <f>(I1023/86400)+25569+(-6/24)</f>
        <v>42293.916666666672</v>
      </c>
      <c r="U1023">
        <f>VLOOKUP(F1023,Statenum_data!$A$1:$B$4,2,FALSE)</f>
        <v>1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 s="13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>
        <f>E1024/L1024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9">
        <f>(J1024/86400)+25569+(-6/24)</f>
        <v>42111.396724537037</v>
      </c>
      <c r="T1024" s="9">
        <f>(I1024/86400)+25569+(-6/24)</f>
        <v>42141.396724537037</v>
      </c>
      <c r="U1024">
        <f>VLOOKUP(F1024,Statenum_data!$A$1:$B$4,2,FALSE)</f>
        <v>1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 s="13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>
        <f>E1025/L1025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9">
        <f>(J1025/86400)+25569+(-6/24)</f>
        <v>42145.669687500005</v>
      </c>
      <c r="T1025" s="9">
        <f>(I1025/86400)+25569+(-6/24)</f>
        <v>42175.669687500005</v>
      </c>
      <c r="U1025">
        <f>VLOOKUP(F1025,Statenum_data!$A$1:$B$4,2,FALSE)</f>
        <v>1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 s="13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>
        <f>E1026/L1026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9">
        <f>(J1026/86400)+25569+(-6/24)</f>
        <v>42370.330590277779</v>
      </c>
      <c r="T1026" s="9">
        <f>(I1026/86400)+25569+(-6/24)</f>
        <v>42400.330590277779</v>
      </c>
      <c r="U1026">
        <f>VLOOKUP(F1026,Statenum_data!$A$1:$B$4,2,FALSE)</f>
        <v>1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 s="13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>
        <f>E1027/L1027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9">
        <f>(J1027/86400)+25569+(-6/24)</f>
        <v>42049.583761574075</v>
      </c>
      <c r="T1027" s="9">
        <f>(I1027/86400)+25569+(-6/24)</f>
        <v>42079.542094907403</v>
      </c>
      <c r="U1027">
        <f>VLOOKUP(F1027,Statenum_data!$A$1:$B$4,2,FALSE)</f>
        <v>1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 s="13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>
        <f>E1028/L1028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9">
        <f>(J1028/86400)+25569+(-6/24)</f>
        <v>42426.157592592594</v>
      </c>
      <c r="T1028" s="9">
        <f>(I1028/86400)+25569+(-6/24)</f>
        <v>42460.115925925929</v>
      </c>
      <c r="U1028">
        <f>VLOOKUP(F1028,Statenum_data!$A$1:$B$4,2,FALSE)</f>
        <v>1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 s="13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>
        <f>E1029/L1029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9">
        <f>(J1029/86400)+25569+(-6/24)</f>
        <v>41904.784108796295</v>
      </c>
      <c r="T1029" s="9">
        <f>(I1029/86400)+25569+(-6/24)</f>
        <v>41934.784108796295</v>
      </c>
      <c r="U1029">
        <f>VLOOKUP(F1029,Statenum_data!$A$1:$B$4,2,FALSE)</f>
        <v>1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 s="13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>
        <f>E1030/L1030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9">
        <f>(J1030/86400)+25569+(-6/24)</f>
        <v>42755.377372685187</v>
      </c>
      <c r="T1030" s="9">
        <f>(I1030/86400)+25569+(-6/24)</f>
        <v>42800.583333333328</v>
      </c>
      <c r="U1030">
        <f>VLOOKUP(F1030,Statenum_data!$A$1:$B$4,2,FALSE)</f>
        <v>1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 s="13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>
        <f>E1031/L1031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9">
        <f>(J1031/86400)+25569+(-6/24)</f>
        <v>42044.461886574078</v>
      </c>
      <c r="T1031" s="9">
        <f>(I1031/86400)+25569+(-6/24)</f>
        <v>42098.665972222225</v>
      </c>
      <c r="U1031">
        <f>VLOOKUP(F1031,Statenum_data!$A$1:$B$4,2,FALSE)</f>
        <v>1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 s="13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>
        <f>E1032/L1032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9">
        <f>(J1032/86400)+25569+(-6/24)</f>
        <v>42611.233206018514</v>
      </c>
      <c r="T1032" s="9">
        <f>(I1032/86400)+25569+(-6/24)</f>
        <v>42625.233206018514</v>
      </c>
      <c r="U1032">
        <f>VLOOKUP(F1032,Statenum_data!$A$1:$B$4,2,FALSE)</f>
        <v>1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 s="1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>
        <f>E1033/L1033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9">
        <f>(J1033/86400)+25569+(-6/24)</f>
        <v>42324.514004629629</v>
      </c>
      <c r="T1033" s="9">
        <f>(I1033/86400)+25569+(-6/24)</f>
        <v>42354.514004629629</v>
      </c>
      <c r="U1033">
        <f>VLOOKUP(F1033,Statenum_data!$A$1:$B$4,2,FALSE)</f>
        <v>1</v>
      </c>
    </row>
    <row r="1034" spans="1:21" x14ac:dyDescent="0.2">
      <c r="A1034">
        <v>1032</v>
      </c>
      <c r="B1034" s="3" t="s">
        <v>1033</v>
      </c>
      <c r="C1034" s="3" t="s">
        <v>5142</v>
      </c>
      <c r="D1034" s="13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>
        <f>E1034/L1034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9">
        <f>(J1034/86400)+25569+(-6/24)</f>
        <v>42514.416956018518</v>
      </c>
      <c r="T1034" s="9">
        <f>(I1034/86400)+25569+(-6/24)</f>
        <v>42544.416956018518</v>
      </c>
      <c r="U1034">
        <f>VLOOKUP(F1034,Statenum_data!$A$1:$B$4,2,FALSE)</f>
        <v>1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 s="13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>
        <f>E1035/L1035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9">
        <f>(J1035/86400)+25569+(-6/24)</f>
        <v>42688.482407407406</v>
      </c>
      <c r="T1035" s="9">
        <f>(I1035/86400)+25569+(-6/24)</f>
        <v>42716.482407407406</v>
      </c>
      <c r="U1035">
        <f>VLOOKUP(F1035,Statenum_data!$A$1:$B$4,2,FALSE)</f>
        <v>1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 s="13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>
        <f>E1036/L1036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9">
        <f>(J1036/86400)+25569+(-6/24)</f>
        <v>42554.916712962964</v>
      </c>
      <c r="T1036" s="9">
        <f>(I1036/86400)+25569+(-6/24)</f>
        <v>42586.915972222225</v>
      </c>
      <c r="U1036">
        <f>VLOOKUP(F1036,Statenum_data!$A$1:$B$4,2,FALSE)</f>
        <v>1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 s="13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>
        <f>E1037/L1037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9">
        <f>(J1037/86400)+25569+(-6/24)</f>
        <v>42016.391435185185</v>
      </c>
      <c r="T1037" s="9">
        <f>(I1037/86400)+25569+(-6/24)</f>
        <v>42046.391435185185</v>
      </c>
      <c r="U1037">
        <f>VLOOKUP(F1037,Statenum_data!$A$1:$B$4,2,FALSE)</f>
        <v>1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 s="13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>
        <f>E1038/L1038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9">
        <f>(J1038/86400)+25569+(-6/24)</f>
        <v>41249.198958333334</v>
      </c>
      <c r="T1038" s="9">
        <f>(I1038/86400)+25569+(-6/24)</f>
        <v>41281.083333333336</v>
      </c>
      <c r="U1038">
        <f>VLOOKUP(F1038,Statenum_data!$A$1:$B$4,2,FALSE)</f>
        <v>1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 s="13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>
        <f>E1039/L1039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9">
        <f>(J1039/86400)+25569+(-6/24)</f>
        <v>42119.572476851856</v>
      </c>
      <c r="T1039" s="9">
        <f>(I1039/86400)+25569+(-6/24)</f>
        <v>42141.958333333328</v>
      </c>
      <c r="U1039">
        <f>VLOOKUP(F1039,Statenum_data!$A$1:$B$4,2,FALSE)</f>
        <v>1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 s="13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>
        <f>E1040/L1040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9">
        <f>(J1040/86400)+25569+(-6/24)</f>
        <v>42417.981747685189</v>
      </c>
      <c r="T1040" s="9">
        <f>(I1040/86400)+25569+(-6/24)</f>
        <v>42447.940081018518</v>
      </c>
      <c r="U1040">
        <f>VLOOKUP(F1040,Statenum_data!$A$1:$B$4,2,FALSE)</f>
        <v>1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 s="13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>
        <f>E1041/L1041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9">
        <f>(J1041/86400)+25569+(-6/24)</f>
        <v>42691.859328703707</v>
      </c>
      <c r="T1041" s="9">
        <f>(I1041/86400)+25569+(-6/24)</f>
        <v>42717.082638888889</v>
      </c>
      <c r="U1041">
        <f>VLOOKUP(F1041,Statenum_data!$A$1:$B$4,2,FALSE)</f>
        <v>1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 s="13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>
        <f>E1042/L1042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9">
        <f>(J1042/86400)+25569+(-6/24)</f>
        <v>42579.458437499998</v>
      </c>
      <c r="T1042" s="9">
        <f>(I1042/86400)+25569+(-6/24)</f>
        <v>42609.458437499998</v>
      </c>
      <c r="U1042">
        <f>VLOOKUP(F1042,Statenum_data!$A$1:$B$4,2,FALSE)</f>
        <v>3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 s="1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t="e">
        <f>E1043/L1043</f>
        <v>#DIV/0!</v>
      </c>
      <c r="Q1043" t="str">
        <f>LEFT(N1043,FIND("/",N1043)-1)</f>
        <v>journalism</v>
      </c>
      <c r="R1043" t="str">
        <f>RIGHT(N1043,LEN(N1043)-FIND("/",N1043))</f>
        <v>audio</v>
      </c>
      <c r="S1043" s="9">
        <f>(J1043/86400)+25569+(-6/24)</f>
        <v>41830.81009259259</v>
      </c>
      <c r="T1043" s="9">
        <f>(I1043/86400)+25569+(-6/24)</f>
        <v>41850.81009259259</v>
      </c>
      <c r="U1043">
        <f>VLOOKUP(F1043,Statenum_data!$A$1:$B$4,2,FALSE)</f>
        <v>3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 s="13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>
        <f>E1044/L1044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9">
        <f>(J1044/86400)+25569+(-6/24)</f>
        <v>41851.446157407408</v>
      </c>
      <c r="T1044" s="9">
        <f>(I1044/86400)+25569+(-6/24)</f>
        <v>41894.166666666664</v>
      </c>
      <c r="U1044">
        <f>VLOOKUP(F1044,Statenum_data!$A$1:$B$4,2,FALSE)</f>
        <v>3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 s="13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>
        <f>E1045/L1045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9">
        <f>(J1045/86400)+25569+(-6/24)</f>
        <v>42114.002951388888</v>
      </c>
      <c r="T1045" s="9">
        <f>(I1045/86400)+25569+(-6/24)</f>
        <v>42144.002951388888</v>
      </c>
      <c r="U1045">
        <f>VLOOKUP(F1045,Statenum_data!$A$1:$B$4,2,FALSE)</f>
        <v>3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 s="13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>
        <f>E1046/L1046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9">
        <f>(J1046/86400)+25569+(-6/24)</f>
        <v>42011.675937499997</v>
      </c>
      <c r="T1046" s="9">
        <f>(I1046/86400)+25569+(-6/24)</f>
        <v>42068.602083333331</v>
      </c>
      <c r="U1046">
        <f>VLOOKUP(F1046,Statenum_data!$A$1:$B$4,2,FALSE)</f>
        <v>3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 s="13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>
        <f>E1047/L1047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9">
        <f>(J1047/86400)+25569+(-6/24)</f>
        <v>41844.624421296292</v>
      </c>
      <c r="T1047" s="9">
        <f>(I1047/86400)+25569+(-6/24)</f>
        <v>41874.624421296292</v>
      </c>
      <c r="U1047">
        <f>VLOOKUP(F1047,Statenum_data!$A$1:$B$4,2,FALSE)</f>
        <v>3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 s="13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t="e">
        <f>E1048/L1048</f>
        <v>#DIV/0!</v>
      </c>
      <c r="Q1048" t="str">
        <f>LEFT(N1048,FIND("/",N1048)-1)</f>
        <v>journalism</v>
      </c>
      <c r="R1048" t="str">
        <f>RIGHT(N1048,LEN(N1048)-FIND("/",N1048))</f>
        <v>audio</v>
      </c>
      <c r="S1048" s="9">
        <f>(J1048/86400)+25569+(-6/24)</f>
        <v>42319.601388888885</v>
      </c>
      <c r="T1048" s="9">
        <f>(I1048/86400)+25569+(-6/24)</f>
        <v>42364.601388888885</v>
      </c>
      <c r="U1048">
        <f>VLOOKUP(F1048,Statenum_data!$A$1:$B$4,2,FALSE)</f>
        <v>3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 s="13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>
        <f>E1049/L1049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9">
        <f>(J1049/86400)+25569+(-6/24)</f>
        <v>41918.568460648152</v>
      </c>
      <c r="T1049" s="9">
        <f>(I1049/86400)+25569+(-6/24)</f>
        <v>41948.610127314816</v>
      </c>
      <c r="U1049">
        <f>VLOOKUP(F1049,Statenum_data!$A$1:$B$4,2,FALSE)</f>
        <v>3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 s="13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>
        <f>E1050/L1050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9">
        <f>(J1050/86400)+25569+(-6/24)</f>
        <v>42597.803113425922</v>
      </c>
      <c r="T1050" s="9">
        <f>(I1050/86400)+25569+(-6/24)</f>
        <v>42637.803113425922</v>
      </c>
      <c r="U1050">
        <f>VLOOKUP(F1050,Statenum_data!$A$1:$B$4,2,FALSE)</f>
        <v>3</v>
      </c>
    </row>
    <row r="1051" spans="1:21" x14ac:dyDescent="0.2">
      <c r="A1051">
        <v>1049</v>
      </c>
      <c r="B1051" s="3" t="s">
        <v>1050</v>
      </c>
      <c r="C1051" s="3" t="s">
        <v>5159</v>
      </c>
      <c r="D1051" s="13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t="e">
        <f>E1051/L1051</f>
        <v>#DIV/0!</v>
      </c>
      <c r="Q1051" t="str">
        <f>LEFT(N1051,FIND("/",N1051)-1)</f>
        <v>journalism</v>
      </c>
      <c r="R1051" t="str">
        <f>RIGHT(N1051,LEN(N1051)-FIND("/",N1051))</f>
        <v>audio</v>
      </c>
      <c r="S1051" s="9">
        <f>(J1051/86400)+25569+(-6/24)</f>
        <v>42382.181076388893</v>
      </c>
      <c r="T1051" s="9">
        <f>(I1051/86400)+25569+(-6/24)</f>
        <v>42412.181076388893</v>
      </c>
      <c r="U1051">
        <f>VLOOKUP(F1051,Statenum_data!$A$1:$B$4,2,FALSE)</f>
        <v>3</v>
      </c>
    </row>
    <row r="1052" spans="1:21" x14ac:dyDescent="0.2">
      <c r="A1052">
        <v>1050</v>
      </c>
      <c r="B1052" s="3" t="s">
        <v>1051</v>
      </c>
      <c r="C1052" s="3" t="s">
        <v>5160</v>
      </c>
      <c r="D1052" s="13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t="e">
        <f>E1052/L1052</f>
        <v>#DIV/0!</v>
      </c>
      <c r="Q1052" t="str">
        <f>LEFT(N1052,FIND("/",N1052)-1)</f>
        <v>journalism</v>
      </c>
      <c r="R1052" t="str">
        <f>RIGHT(N1052,LEN(N1052)-FIND("/",N1052))</f>
        <v>audio</v>
      </c>
      <c r="S1052" s="9">
        <f>(J1052/86400)+25569+(-6/24)</f>
        <v>42231.5471875</v>
      </c>
      <c r="T1052" s="9">
        <f>(I1052/86400)+25569+(-6/24)</f>
        <v>42261.5471875</v>
      </c>
      <c r="U1052">
        <f>VLOOKUP(F1052,Statenum_data!$A$1:$B$4,2,FALSE)</f>
        <v>3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 s="1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t="e">
        <f>E1053/L1053</f>
        <v>#DIV/0!</v>
      </c>
      <c r="Q1053" t="str">
        <f>LEFT(N1053,FIND("/",N1053)-1)</f>
        <v>journalism</v>
      </c>
      <c r="R1053" t="str">
        <f>RIGHT(N1053,LEN(N1053)-FIND("/",N1053))</f>
        <v>audio</v>
      </c>
      <c r="S1053" s="9">
        <f>(J1053/86400)+25569+(-6/24)</f>
        <v>41849.764178240745</v>
      </c>
      <c r="T1053" s="9">
        <f>(I1053/86400)+25569+(-6/24)</f>
        <v>41877.764178240745</v>
      </c>
      <c r="U1053">
        <f>VLOOKUP(F1053,Statenum_data!$A$1:$B$4,2,FALSE)</f>
        <v>3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 s="13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t="e">
        <f>E1054/L1054</f>
        <v>#DIV/0!</v>
      </c>
      <c r="Q1054" t="str">
        <f>LEFT(N1054,FIND("/",N1054)-1)</f>
        <v>journalism</v>
      </c>
      <c r="R1054" t="str">
        <f>RIGHT(N1054,LEN(N1054)-FIND("/",N1054))</f>
        <v>audio</v>
      </c>
      <c r="S1054" s="9">
        <f>(J1054/86400)+25569+(-6/24)</f>
        <v>42483.547395833331</v>
      </c>
      <c r="T1054" s="9">
        <f>(I1054/86400)+25569+(-6/24)</f>
        <v>42527.589583333334</v>
      </c>
      <c r="U1054">
        <f>VLOOKUP(F1054,Statenum_data!$A$1:$B$4,2,FALSE)</f>
        <v>3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 s="13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>
        <f>E1055/L1055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9">
        <f>(J1055/86400)+25569+(-6/24)</f>
        <v>42774.922824074078</v>
      </c>
      <c r="T1055" s="9">
        <f>(I1055/86400)+25569+(-6/24)</f>
        <v>42799.922824074078</v>
      </c>
      <c r="U1055">
        <f>VLOOKUP(F1055,Statenum_data!$A$1:$B$4,2,FALSE)</f>
        <v>3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 s="13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t="e">
        <f>E1056/L1056</f>
        <v>#DIV/0!</v>
      </c>
      <c r="Q1056" t="str">
        <f>LEFT(N1056,FIND("/",N1056)-1)</f>
        <v>journalism</v>
      </c>
      <c r="R1056" t="str">
        <f>RIGHT(N1056,LEN(N1056)-FIND("/",N1056))</f>
        <v>audio</v>
      </c>
      <c r="S1056" s="9">
        <f>(J1056/86400)+25569+(-6/24)</f>
        <v>41831.601840277777</v>
      </c>
      <c r="T1056" s="9">
        <f>(I1056/86400)+25569+(-6/24)</f>
        <v>41861.666666666664</v>
      </c>
      <c r="U1056">
        <f>VLOOKUP(F1056,Statenum_data!$A$1:$B$4,2,FALSE)</f>
        <v>3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 s="13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t="e">
        <f>E1057/L1057</f>
        <v>#DIV/0!</v>
      </c>
      <c r="Q1057" t="str">
        <f>LEFT(N1057,FIND("/",N1057)-1)</f>
        <v>journalism</v>
      </c>
      <c r="R1057" t="str">
        <f>RIGHT(N1057,LEN(N1057)-FIND("/",N1057))</f>
        <v>audio</v>
      </c>
      <c r="S1057" s="9">
        <f>(J1057/86400)+25569+(-6/24)</f>
        <v>42406.742418981477</v>
      </c>
      <c r="T1057" s="9">
        <f>(I1057/86400)+25569+(-6/24)</f>
        <v>42436.742418981477</v>
      </c>
      <c r="U1057">
        <f>VLOOKUP(F1057,Statenum_data!$A$1:$B$4,2,FALSE)</f>
        <v>3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 s="13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t="e">
        <f>E1058/L1058</f>
        <v>#DIV/0!</v>
      </c>
      <c r="Q1058" t="str">
        <f>LEFT(N1058,FIND("/",N1058)-1)</f>
        <v>journalism</v>
      </c>
      <c r="R1058" t="str">
        <f>RIGHT(N1058,LEN(N1058)-FIND("/",N1058))</f>
        <v>audio</v>
      </c>
      <c r="S1058" s="9">
        <f>(J1058/86400)+25569+(-6/24)</f>
        <v>42058.469641203701</v>
      </c>
      <c r="T1058" s="9">
        <f>(I1058/86400)+25569+(-6/24)</f>
        <v>42118.427974537037</v>
      </c>
      <c r="U1058">
        <f>VLOOKUP(F1058,Statenum_data!$A$1:$B$4,2,FALSE)</f>
        <v>3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 s="13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t="e">
        <f>E1059/L1059</f>
        <v>#DIV/0!</v>
      </c>
      <c r="Q1059" t="str">
        <f>LEFT(N1059,FIND("/",N1059)-1)</f>
        <v>journalism</v>
      </c>
      <c r="R1059" t="str">
        <f>RIGHT(N1059,LEN(N1059)-FIND("/",N1059))</f>
        <v>audio</v>
      </c>
      <c r="S1059" s="9">
        <f>(J1059/86400)+25569+(-6/24)</f>
        <v>42678.621331018519</v>
      </c>
      <c r="T1059" s="9">
        <f>(I1059/86400)+25569+(-6/24)</f>
        <v>42708.662997685184</v>
      </c>
      <c r="U1059">
        <f>VLOOKUP(F1059,Statenum_data!$A$1:$B$4,2,FALSE)</f>
        <v>3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 s="13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t="e">
        <f>E1060/L1060</f>
        <v>#DIV/0!</v>
      </c>
      <c r="Q1060" t="str">
        <f>LEFT(N1060,FIND("/",N1060)-1)</f>
        <v>journalism</v>
      </c>
      <c r="R1060" t="str">
        <f>RIGHT(N1060,LEN(N1060)-FIND("/",N1060))</f>
        <v>audio</v>
      </c>
      <c r="S1060" s="9">
        <f>(J1060/86400)+25569+(-6/24)</f>
        <v>42047.650960648149</v>
      </c>
      <c r="T1060" s="9">
        <f>(I1060/86400)+25569+(-6/24)</f>
        <v>42088.75</v>
      </c>
      <c r="U1060">
        <f>VLOOKUP(F1060,Statenum_data!$A$1:$B$4,2,FALSE)</f>
        <v>3</v>
      </c>
    </row>
    <row r="1061" spans="1:21" x14ac:dyDescent="0.2">
      <c r="A1061">
        <v>1059</v>
      </c>
      <c r="B1061" s="3" t="s">
        <v>1060</v>
      </c>
      <c r="C1061" s="3" t="s">
        <v>5169</v>
      </c>
      <c r="D1061" s="13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t="e">
        <f>E1061/L1061</f>
        <v>#DIV/0!</v>
      </c>
      <c r="Q1061" t="str">
        <f>LEFT(N1061,FIND("/",N1061)-1)</f>
        <v>journalism</v>
      </c>
      <c r="R1061" t="str">
        <f>RIGHT(N1061,LEN(N1061)-FIND("/",N1061))</f>
        <v>audio</v>
      </c>
      <c r="S1061" s="9">
        <f>(J1061/86400)+25569+(-6/24)</f>
        <v>42046.54</v>
      </c>
      <c r="T1061" s="9">
        <f>(I1061/86400)+25569+(-6/24)</f>
        <v>42076.498333333337</v>
      </c>
      <c r="U1061">
        <f>VLOOKUP(F1061,Statenum_data!$A$1:$B$4,2,FALSE)</f>
        <v>3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 s="13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>
        <f>E1062/L1062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9">
        <f>(J1062/86400)+25569+(-6/24)</f>
        <v>42079.663113425922</v>
      </c>
      <c r="T1062" s="9">
        <f>(I1062/86400)+25569+(-6/24)</f>
        <v>42109.663113425922</v>
      </c>
      <c r="U1062">
        <f>VLOOKUP(F1062,Statenum_data!$A$1:$B$4,2,FALSE)</f>
        <v>3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 s="1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t="e">
        <f>E1063/L1063</f>
        <v>#DIV/0!</v>
      </c>
      <c r="Q1063" t="str">
        <f>LEFT(N1063,FIND("/",N1063)-1)</f>
        <v>journalism</v>
      </c>
      <c r="R1063" t="str">
        <f>RIGHT(N1063,LEN(N1063)-FIND("/",N1063))</f>
        <v>audio</v>
      </c>
      <c r="S1063" s="9">
        <f>(J1063/86400)+25569+(-6/24)</f>
        <v>42432.026712962965</v>
      </c>
      <c r="T1063" s="9">
        <f>(I1063/86400)+25569+(-6/24)</f>
        <v>42491.791666666672</v>
      </c>
      <c r="U1063">
        <f>VLOOKUP(F1063,Statenum_data!$A$1:$B$4,2,FALSE)</f>
        <v>3</v>
      </c>
    </row>
    <row r="1064" spans="1:21" x14ac:dyDescent="0.2">
      <c r="A1064">
        <v>1062</v>
      </c>
      <c r="B1064" s="3" t="s">
        <v>1063</v>
      </c>
      <c r="C1064" s="3" t="s">
        <v>5172</v>
      </c>
      <c r="D1064" s="13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>
        <f>E1064/L1064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9">
        <f>(J1064/86400)+25569+(-6/24)</f>
        <v>42556.557187500002</v>
      </c>
      <c r="T1064" s="9">
        <f>(I1064/86400)+25569+(-6/24)</f>
        <v>42563.557187500002</v>
      </c>
      <c r="U1064">
        <f>VLOOKUP(F1064,Statenum_data!$A$1:$B$4,2,FALSE)</f>
        <v>3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 s="13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t="e">
        <f>E1065/L1065</f>
        <v>#DIV/0!</v>
      </c>
      <c r="Q1065" t="str">
        <f>LEFT(N1065,FIND("/",N1065)-1)</f>
        <v>journalism</v>
      </c>
      <c r="R1065" t="str">
        <f>RIGHT(N1065,LEN(N1065)-FIND("/",N1065))</f>
        <v>audio</v>
      </c>
      <c r="S1065" s="9">
        <f>(J1065/86400)+25569+(-6/24)</f>
        <v>42582.780810185184</v>
      </c>
      <c r="T1065" s="9">
        <f>(I1065/86400)+25569+(-6/24)</f>
        <v>42612.780810185184</v>
      </c>
      <c r="U1065">
        <f>VLOOKUP(F1065,Statenum_data!$A$1:$B$4,2,FALSE)</f>
        <v>3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 s="13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>
        <f>E1066/L1066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9">
        <f>(J1066/86400)+25569+(-6/24)</f>
        <v>41416.978043981479</v>
      </c>
      <c r="T1066" s="9">
        <f>(I1066/86400)+25569+(-6/24)</f>
        <v>41461.978043981479</v>
      </c>
      <c r="U1066">
        <f>VLOOKUP(F1066,Statenum_data!$A$1:$B$4,2,FALSE)</f>
        <v>2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 s="13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>
        <f>E1067/L1067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9">
        <f>(J1067/86400)+25569+(-6/24)</f>
        <v>41661.131041666667</v>
      </c>
      <c r="T1067" s="9">
        <f>(I1067/86400)+25569+(-6/24)</f>
        <v>41689.131041666667</v>
      </c>
      <c r="U1067">
        <f>VLOOKUP(F1067,Statenum_data!$A$1:$B$4,2,FALSE)</f>
        <v>2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 s="13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>
        <f>E1068/L1068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9">
        <f>(J1068/86400)+25569+(-6/24)</f>
        <v>41445.712754629625</v>
      </c>
      <c r="T1068" s="9">
        <f>(I1068/86400)+25569+(-6/24)</f>
        <v>41490.712754629625</v>
      </c>
      <c r="U1068">
        <f>VLOOKUP(F1068,Statenum_data!$A$1:$B$4,2,FALSE)</f>
        <v>2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 s="13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>
        <f>E1069/L1069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9">
        <f>(J1069/86400)+25569+(-6/24)</f>
        <v>41599.605682870373</v>
      </c>
      <c r="T1069" s="9">
        <f>(I1069/86400)+25569+(-6/24)</f>
        <v>41629.605682870373</v>
      </c>
      <c r="U1069">
        <f>VLOOKUP(F1069,Statenum_data!$A$1:$B$4,2,FALSE)</f>
        <v>2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 s="13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>
        <f>E1070/L1070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9">
        <f>(J1070/86400)+25569+(-6/24)</f>
        <v>42440.121111111112</v>
      </c>
      <c r="T1070" s="9">
        <f>(I1070/86400)+25569+(-6/24)</f>
        <v>42470.079444444447</v>
      </c>
      <c r="U1070">
        <f>VLOOKUP(F1070,Statenum_data!$A$1:$B$4,2,FALSE)</f>
        <v>2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 s="13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>
        <f>E1071/L1071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9">
        <f>(J1071/86400)+25569+(-6/24)</f>
        <v>41571.979849537034</v>
      </c>
      <c r="T1071" s="9">
        <f>(I1071/86400)+25569+(-6/24)</f>
        <v>41604.021516203706</v>
      </c>
      <c r="U1071">
        <f>VLOOKUP(F1071,Statenum_data!$A$1:$B$4,2,FALSE)</f>
        <v>2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 s="13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>
        <f>E1072/L1072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9">
        <f>(J1072/86400)+25569+(-6/24)</f>
        <v>41162.761828703704</v>
      </c>
      <c r="T1072" s="9">
        <f>(I1072/86400)+25569+(-6/24)</f>
        <v>41182.761828703704</v>
      </c>
      <c r="U1072">
        <f>VLOOKUP(F1072,Statenum_data!$A$1:$B$4,2,FALSE)</f>
        <v>2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 s="1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t="e">
        <f>E1073/L1073</f>
        <v>#DIV/0!</v>
      </c>
      <c r="Q1073" t="str">
        <f>LEFT(N1073,FIND("/",N1073)-1)</f>
        <v>games</v>
      </c>
      <c r="R1073" t="str">
        <f>RIGHT(N1073,LEN(N1073)-FIND("/",N1073))</f>
        <v>video games</v>
      </c>
      <c r="S1073" s="9">
        <f>(J1073/86400)+25569+(-6/24)</f>
        <v>42295.503391203703</v>
      </c>
      <c r="T1073" s="9">
        <f>(I1073/86400)+25569+(-6/24)</f>
        <v>42325.545057870375</v>
      </c>
      <c r="U1073">
        <f>VLOOKUP(F1073,Statenum_data!$A$1:$B$4,2,FALSE)</f>
        <v>2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 s="13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>
        <f>E1074/L1074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9">
        <f>(J1074/86400)+25569+(-6/24)</f>
        <v>41645.582141203704</v>
      </c>
      <c r="T1074" s="9">
        <f>(I1074/86400)+25569+(-6/24)</f>
        <v>41675.582141203704</v>
      </c>
      <c r="U1074">
        <f>VLOOKUP(F1074,Statenum_data!$A$1:$B$4,2,FALSE)</f>
        <v>2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 s="13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>
        <f>E1075/L1075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9">
        <f>(J1075/86400)+25569+(-6/24)</f>
        <v>40802.714594907404</v>
      </c>
      <c r="T1075" s="9">
        <f>(I1075/86400)+25569+(-6/24)</f>
        <v>40832.714594907404</v>
      </c>
      <c r="U1075">
        <f>VLOOKUP(F1075,Statenum_data!$A$1:$B$4,2,FALSE)</f>
        <v>2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 s="13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>
        <f>E1076/L1076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9">
        <f>(J1076/86400)+25569+(-6/24)</f>
        <v>41612.922974537039</v>
      </c>
      <c r="T1076" s="9">
        <f>(I1076/86400)+25569+(-6/24)</f>
        <v>41642.922974537039</v>
      </c>
      <c r="U1076">
        <f>VLOOKUP(F1076,Statenum_data!$A$1:$B$4,2,FALSE)</f>
        <v>2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 s="13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>
        <f>E1077/L1077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9">
        <f>(J1077/86400)+25569+(-6/24)</f>
        <v>41005.654120370367</v>
      </c>
      <c r="T1077" s="9">
        <f>(I1077/86400)+25569+(-6/24)</f>
        <v>41035.654120370367</v>
      </c>
      <c r="U1077">
        <f>VLOOKUP(F1077,Statenum_data!$A$1:$B$4,2,FALSE)</f>
        <v>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 s="13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>
        <f>E1078/L1078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9">
        <f>(J1078/86400)+25569+(-6/24)</f>
        <v>41838.127893518518</v>
      </c>
      <c r="T1078" s="9">
        <f>(I1078/86400)+25569+(-6/24)</f>
        <v>41893.127893518518</v>
      </c>
      <c r="U1078">
        <f>VLOOKUP(F1078,Statenum_data!$A$1:$B$4,2,FALSE)</f>
        <v>2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 s="13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>
        <f>E1079/L1079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9">
        <f>(J1079/86400)+25569+(-6/24)</f>
        <v>42352.91679398148</v>
      </c>
      <c r="T1079" s="9">
        <f>(I1079/86400)+25569+(-6/24)</f>
        <v>42382.91679398148</v>
      </c>
      <c r="U1079">
        <f>VLOOKUP(F1079,Statenum_data!$A$1:$B$4,2,FALSE)</f>
        <v>2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 s="13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>
        <f>E1080/L1080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9">
        <f>(J1080/86400)+25569+(-6/24)</f>
        <v>40700.945844907408</v>
      </c>
      <c r="T1080" s="9">
        <f>(I1080/86400)+25569+(-6/24)</f>
        <v>40745.945844907408</v>
      </c>
      <c r="U1080">
        <f>VLOOKUP(F1080,Statenum_data!$A$1:$B$4,2,FALSE)</f>
        <v>2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 s="13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>
        <f>E1081/L1081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9">
        <f>(J1081/86400)+25569+(-6/24)</f>
        <v>42479.316388888888</v>
      </c>
      <c r="T1081" s="9">
        <f>(I1081/86400)+25569+(-6/24)</f>
        <v>42504.316388888888</v>
      </c>
      <c r="U1081">
        <f>VLOOKUP(F1081,Statenum_data!$A$1:$B$4,2,FALSE)</f>
        <v>2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 s="13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>
        <f>E1082/L1082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9">
        <f>(J1082/86400)+25569+(-6/24)</f>
        <v>41739.888113425928</v>
      </c>
      <c r="T1082" s="9">
        <f>(I1082/86400)+25569+(-6/24)</f>
        <v>41769.888113425928</v>
      </c>
      <c r="U1082">
        <f>VLOOKUP(F1082,Statenum_data!$A$1:$B$4,2,FALSE)</f>
        <v>2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 s="1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>
        <f>E1083/L1083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9">
        <f>(J1083/86400)+25569+(-6/24)</f>
        <v>42002.676990740743</v>
      </c>
      <c r="T1083" s="9">
        <f>(I1083/86400)+25569+(-6/24)</f>
        <v>42032.676990740743</v>
      </c>
      <c r="U1083">
        <f>VLOOKUP(F1083,Statenum_data!$A$1:$B$4,2,FALSE)</f>
        <v>2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 s="13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>
        <f>E1084/L1084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9">
        <f>(J1084/86400)+25569+(-6/24)</f>
        <v>41101.656111111108</v>
      </c>
      <c r="T1084" s="9">
        <f>(I1084/86400)+25569+(-6/24)</f>
        <v>41131.656111111108</v>
      </c>
      <c r="U1084">
        <f>VLOOKUP(F1084,Statenum_data!$A$1:$B$4,2,FALSE)</f>
        <v>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 s="13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>
        <f>E1085/L1085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9">
        <f>(J1085/86400)+25569+(-6/24)</f>
        <v>41793.409525462965</v>
      </c>
      <c r="T1085" s="9">
        <f>(I1085/86400)+25569+(-6/24)</f>
        <v>41853.409525462965</v>
      </c>
      <c r="U1085">
        <f>VLOOKUP(F1085,Statenum_data!$A$1:$B$4,2,FALSE)</f>
        <v>2</v>
      </c>
    </row>
    <row r="1086" spans="1:21" x14ac:dyDescent="0.2">
      <c r="A1086">
        <v>1084</v>
      </c>
      <c r="B1086" s="3" t="s">
        <v>1085</v>
      </c>
      <c r="C1086" s="3" t="s">
        <v>5194</v>
      </c>
      <c r="D1086" s="13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t="e">
        <f>E1086/L1086</f>
        <v>#DIV/0!</v>
      </c>
      <c r="Q1086" t="str">
        <f>LEFT(N1086,FIND("/",N1086)-1)</f>
        <v>games</v>
      </c>
      <c r="R1086" t="str">
        <f>RIGHT(N1086,LEN(N1086)-FIND("/",N1086))</f>
        <v>video games</v>
      </c>
      <c r="S1086" s="9">
        <f>(J1086/86400)+25569+(-6/24)</f>
        <v>41829.662083333329</v>
      </c>
      <c r="T1086" s="9">
        <f>(I1086/86400)+25569+(-6/24)</f>
        <v>41859.662083333329</v>
      </c>
      <c r="U1086">
        <f>VLOOKUP(F1086,Statenum_data!$A$1:$B$4,2,FALSE)</f>
        <v>2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 s="13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>
        <f>E1087/L1087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9">
        <f>(J1087/86400)+25569+(-6/24)</f>
        <v>42413.421006944445</v>
      </c>
      <c r="T1087" s="9">
        <f>(I1087/86400)+25569+(-6/24)</f>
        <v>42443.379340277781</v>
      </c>
      <c r="U1087">
        <f>VLOOKUP(F1087,Statenum_data!$A$1:$B$4,2,FALSE)</f>
        <v>2</v>
      </c>
    </row>
    <row r="1088" spans="1:21" x14ac:dyDescent="0.2">
      <c r="A1088">
        <v>1086</v>
      </c>
      <c r="B1088" s="3" t="s">
        <v>1087</v>
      </c>
      <c r="C1088" s="3" t="s">
        <v>5196</v>
      </c>
      <c r="D1088" s="13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>
        <f>E1088/L1088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9">
        <f>(J1088/86400)+25569+(-6/24)</f>
        <v>41845.616793981484</v>
      </c>
      <c r="T1088" s="9">
        <f>(I1088/86400)+25569+(-6/24)</f>
        <v>41875.616793981484</v>
      </c>
      <c r="U1088">
        <f>VLOOKUP(F1088,Statenum_data!$A$1:$B$4,2,FALSE)</f>
        <v>2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 s="13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t="e">
        <f>E1089/L1089</f>
        <v>#DIV/0!</v>
      </c>
      <c r="Q1089" t="str">
        <f>LEFT(N1089,FIND("/",N1089)-1)</f>
        <v>games</v>
      </c>
      <c r="R1089" t="str">
        <f>RIGHT(N1089,LEN(N1089)-FIND("/",N1089))</f>
        <v>video games</v>
      </c>
      <c r="S1089" s="9">
        <f>(J1089/86400)+25569+(-6/24)</f>
        <v>41775.463969907403</v>
      </c>
      <c r="T1089" s="9">
        <f>(I1089/86400)+25569+(-6/24)</f>
        <v>41805.463969907403</v>
      </c>
      <c r="U1089">
        <f>VLOOKUP(F1089,Statenum_data!$A$1:$B$4,2,FALSE)</f>
        <v>2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 s="13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>
        <f>E1090/L1090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9">
        <f>(J1090/86400)+25569+(-6/24)</f>
        <v>41723.549386574072</v>
      </c>
      <c r="T1090" s="9">
        <f>(I1090/86400)+25569+(-6/24)</f>
        <v>41753.549386574072</v>
      </c>
      <c r="U1090">
        <f>VLOOKUP(F1090,Statenum_data!$A$1:$B$4,2,FALSE)</f>
        <v>2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 s="13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>
        <f>E1091/L1091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9">
        <f>(J1091/86400)+25569+(-6/24)</f>
        <v>42150.939525462964</v>
      </c>
      <c r="T1091" s="9">
        <f>(I1091/86400)+25569+(-6/24)</f>
        <v>42180.939525462964</v>
      </c>
      <c r="U1091">
        <f>VLOOKUP(F1091,Statenum_data!$A$1:$B$4,2,FALSE)</f>
        <v>2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 s="13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>
        <f>E1092/L1092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9">
        <f>(J1092/86400)+25569+(-6/24)</f>
        <v>42122.935798611114</v>
      </c>
      <c r="T1092" s="9">
        <f>(I1092/86400)+25569+(-6/24)</f>
        <v>42152.935798611114</v>
      </c>
      <c r="U1092">
        <f>VLOOKUP(F1092,Statenum_data!$A$1:$B$4,2,FALSE)</f>
        <v>2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 s="1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>
        <f>E1093/L1093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9">
        <f>(J1093/86400)+25569+(-6/24)</f>
        <v>42440.570277777777</v>
      </c>
      <c r="T1093" s="9">
        <f>(I1093/86400)+25569+(-6/24)</f>
        <v>42470.528611111113</v>
      </c>
      <c r="U1093">
        <f>VLOOKUP(F1093,Statenum_data!$A$1:$B$4,2,FALSE)</f>
        <v>2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 s="13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>
        <f>E1094/L1094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9">
        <f>(J1094/86400)+25569+(-6/24)</f>
        <v>41249.775902777779</v>
      </c>
      <c r="T1094" s="9">
        <f>(I1094/86400)+25569+(-6/24)</f>
        <v>41279.775902777779</v>
      </c>
      <c r="U1094">
        <f>VLOOKUP(F1094,Statenum_data!$A$1:$B$4,2,FALSE)</f>
        <v>2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 s="13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>
        <f>E1095/L1095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9">
        <f>(J1095/86400)+25569+(-6/24)</f>
        <v>42396.723807870367</v>
      </c>
      <c r="T1095" s="9">
        <f>(I1095/86400)+25569+(-6/24)</f>
        <v>42411.723807870367</v>
      </c>
      <c r="U1095">
        <f>VLOOKUP(F1095,Statenum_data!$A$1:$B$4,2,FALSE)</f>
        <v>2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 s="13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>
        <f>E1096/L1096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9">
        <f>(J1096/86400)+25569+(-6/24)</f>
        <v>40795.46334490741</v>
      </c>
      <c r="T1096" s="9">
        <f>(I1096/86400)+25569+(-6/24)</f>
        <v>40825.46334490741</v>
      </c>
      <c r="U1096">
        <f>VLOOKUP(F1096,Statenum_data!$A$1:$B$4,2,FALSE)</f>
        <v>2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 s="13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>
        <f>E1097/L1097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9">
        <f>(J1097/86400)+25569+(-6/24)</f>
        <v>41486.287268518521</v>
      </c>
      <c r="T1097" s="9">
        <f>(I1097/86400)+25569+(-6/24)</f>
        <v>41516.287268518521</v>
      </c>
      <c r="U1097">
        <f>VLOOKUP(F1097,Statenum_data!$A$1:$B$4,2,FALSE)</f>
        <v>2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 s="13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>
        <f>E1098/L1098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9">
        <f>(J1098/86400)+25569+(-6/24)</f>
        <v>41885.26798611111</v>
      </c>
      <c r="T1098" s="9">
        <f>(I1098/86400)+25569+(-6/24)</f>
        <v>41915.895833333336</v>
      </c>
      <c r="U1098">
        <f>VLOOKUP(F1098,Statenum_data!$A$1:$B$4,2,FALSE)</f>
        <v>2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 s="13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>
        <f>E1099/L1099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9">
        <f>(J1099/86400)+25569+(-6/24)</f>
        <v>41660.542557870373</v>
      </c>
      <c r="T1099" s="9">
        <f>(I1099/86400)+25569+(-6/24)</f>
        <v>41700.542557870373</v>
      </c>
      <c r="U1099">
        <f>VLOOKUP(F1099,Statenum_data!$A$1:$B$4,2,FALSE)</f>
        <v>2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 s="13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>
        <f>E1100/L1100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9">
        <f>(J1100/86400)+25569+(-6/24)</f>
        <v>41712.512673611112</v>
      </c>
      <c r="T1100" s="9">
        <f>(I1100/86400)+25569+(-6/24)</f>
        <v>41742.512673611112</v>
      </c>
      <c r="U1100">
        <f>VLOOKUP(F1100,Statenum_data!$A$1:$B$4,2,FALSE)</f>
        <v>2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 s="13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>
        <f>E1101/L1101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9">
        <f>(J1101/86400)+25569+(-6/24)</f>
        <v>42107.586435185185</v>
      </c>
      <c r="T1101" s="9">
        <f>(I1101/86400)+25569+(-6/24)</f>
        <v>42137.586435185185</v>
      </c>
      <c r="U1101">
        <f>VLOOKUP(F1101,Statenum_data!$A$1:$B$4,2,FALSE)</f>
        <v>2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 s="13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>
        <f>E1102/L1102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9">
        <f>(J1102/86400)+25569+(-6/24)</f>
        <v>42383.860775462963</v>
      </c>
      <c r="T1102" s="9">
        <f>(I1102/86400)+25569+(-6/24)</f>
        <v>42413.860775462963</v>
      </c>
      <c r="U1102">
        <f>VLOOKUP(F1102,Statenum_data!$A$1:$B$4,2,FALSE)</f>
        <v>2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 s="1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>
        <f>E1103/L1103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9">
        <f>(J1103/86400)+25569+(-6/24)</f>
        <v>42538.52243055556</v>
      </c>
      <c r="T1103" s="9">
        <f>(I1103/86400)+25569+(-6/24)</f>
        <v>42565.508333333331</v>
      </c>
      <c r="U1103">
        <f>VLOOKUP(F1103,Statenum_data!$A$1:$B$4,2,FALSE)</f>
        <v>2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 s="13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>
        <f>E1104/L1104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9">
        <f>(J1104/86400)+25569+(-6/24)</f>
        <v>41576.795428240745</v>
      </c>
      <c r="T1104" s="9">
        <f>(I1104/86400)+25569+(-6/24)</f>
        <v>41616.999305555553</v>
      </c>
      <c r="U1104">
        <f>VLOOKUP(F1104,Statenum_data!$A$1:$B$4,2,FALSE)</f>
        <v>2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 s="13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>
        <f>E1105/L1105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9">
        <f>(J1105/86400)+25569+(-6/24)</f>
        <v>42478.97210648148</v>
      </c>
      <c r="T1105" s="9">
        <f>(I1105/86400)+25569+(-6/24)</f>
        <v>42538.97210648148</v>
      </c>
      <c r="U1105">
        <f>VLOOKUP(F1105,Statenum_data!$A$1:$B$4,2,FALSE)</f>
        <v>2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 s="13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>
        <f>E1106/L1106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9">
        <f>(J1106/86400)+25569+(-6/24)</f>
        <v>41771.15996527778</v>
      </c>
      <c r="T1106" s="9">
        <f>(I1106/86400)+25569+(-6/24)</f>
        <v>41801.15996527778</v>
      </c>
      <c r="U1106">
        <f>VLOOKUP(F1106,Statenum_data!$A$1:$B$4,2,FALSE)</f>
        <v>2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 s="13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>
        <f>E1107/L1107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9">
        <f>(J1107/86400)+25569+(-6/24)</f>
        <v>41691.885729166665</v>
      </c>
      <c r="T1107" s="9">
        <f>(I1107/86400)+25569+(-6/24)</f>
        <v>41721.8440625</v>
      </c>
      <c r="U1107">
        <f>VLOOKUP(F1107,Statenum_data!$A$1:$B$4,2,FALSE)</f>
        <v>2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 s="13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>
        <f>E1108/L1108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9">
        <f>(J1108/86400)+25569+(-6/24)</f>
        <v>40973.490451388891</v>
      </c>
      <c r="T1108" s="9">
        <f>(I1108/86400)+25569+(-6/24)</f>
        <v>41003.448784722219</v>
      </c>
      <c r="U1108">
        <f>VLOOKUP(F1108,Statenum_data!$A$1:$B$4,2,FALSE)</f>
        <v>2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 s="13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t="e">
        <f>E1109/L1109</f>
        <v>#DIV/0!</v>
      </c>
      <c r="Q1109" t="str">
        <f>LEFT(N1109,FIND("/",N1109)-1)</f>
        <v>games</v>
      </c>
      <c r="R1109" t="str">
        <f>RIGHT(N1109,LEN(N1109)-FIND("/",N1109))</f>
        <v>video games</v>
      </c>
      <c r="S1109" s="9">
        <f>(J1109/86400)+25569+(-6/24)</f>
        <v>41813.611388888887</v>
      </c>
      <c r="T1109" s="9">
        <f>(I1109/86400)+25569+(-6/24)</f>
        <v>41843.611388888887</v>
      </c>
      <c r="U1109">
        <f>VLOOKUP(F1109,Statenum_data!$A$1:$B$4,2,FALSE)</f>
        <v>2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 s="13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>
        <f>E1110/L1110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9">
        <f>(J1110/86400)+25569+(-6/24)</f>
        <v>40952.386979166666</v>
      </c>
      <c r="T1110" s="9">
        <f>(I1110/86400)+25569+(-6/24)</f>
        <v>41012.345312500001</v>
      </c>
      <c r="U1110">
        <f>VLOOKUP(F1110,Statenum_data!$A$1:$B$4,2,FALSE)</f>
        <v>2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 s="13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>
        <f>E1111/L1111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9">
        <f>(J1111/86400)+25569+(-6/24)</f>
        <v>42662.502199074079</v>
      </c>
      <c r="T1111" s="9">
        <f>(I1111/86400)+25569+(-6/24)</f>
        <v>42692.543865740736</v>
      </c>
      <c r="U1111">
        <f>VLOOKUP(F1111,Statenum_data!$A$1:$B$4,2,FALSE)</f>
        <v>2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 s="13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>
        <f>E1112/L1112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9">
        <f>(J1112/86400)+25569+(-6/24)</f>
        <v>41220.683124999996</v>
      </c>
      <c r="T1112" s="9">
        <f>(I1112/86400)+25569+(-6/24)</f>
        <v>41250.683124999996</v>
      </c>
      <c r="U1112">
        <f>VLOOKUP(F1112,Statenum_data!$A$1:$B$4,2,FALSE)</f>
        <v>2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 s="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>
        <f>E1113/L1113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9">
        <f>(J1113/86400)+25569+(-6/24)</f>
        <v>42346.953587962962</v>
      </c>
      <c r="T1113" s="9">
        <f>(I1113/86400)+25569+(-6/24)</f>
        <v>42376.953587962962</v>
      </c>
      <c r="U1113">
        <f>VLOOKUP(F1113,Statenum_data!$A$1:$B$4,2,FALSE)</f>
        <v>2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 s="13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>
        <f>E1114/L1114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9">
        <f>(J1114/86400)+25569+(-6/24)</f>
        <v>41963.509386574078</v>
      </c>
      <c r="T1114" s="9">
        <f>(I1114/86400)+25569+(-6/24)</f>
        <v>42023.104166666672</v>
      </c>
      <c r="U1114">
        <f>VLOOKUP(F1114,Statenum_data!$A$1:$B$4,2,FALSE)</f>
        <v>2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 s="13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>
        <f>E1115/L1115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9">
        <f>(J1115/86400)+25569+(-6/24)</f>
        <v>41835.727083333331</v>
      </c>
      <c r="T1115" s="9">
        <f>(I1115/86400)+25569+(-6/24)</f>
        <v>41865.727083333331</v>
      </c>
      <c r="U1115">
        <f>VLOOKUP(F1115,Statenum_data!$A$1:$B$4,2,FALSE)</f>
        <v>2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 s="13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>
        <f>E1116/L1116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9">
        <f>(J1116/86400)+25569+(-6/24)</f>
        <v>41526.095914351856</v>
      </c>
      <c r="T1116" s="9">
        <f>(I1116/86400)+25569+(-6/24)</f>
        <v>41556.095914351856</v>
      </c>
      <c r="U1116">
        <f>VLOOKUP(F1116,Statenum_data!$A$1:$B$4,2,FALSE)</f>
        <v>2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 s="13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>
        <f>E1117/L1117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9">
        <f>(J1117/86400)+25569+(-6/24)</f>
        <v>42429.445543981477</v>
      </c>
      <c r="T1117" s="9">
        <f>(I1117/86400)+25569+(-6/24)</f>
        <v>42459.403877314813</v>
      </c>
      <c r="U1117">
        <f>VLOOKUP(F1117,Statenum_data!$A$1:$B$4,2,FALSE)</f>
        <v>2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 s="13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>
        <f>E1118/L1118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9">
        <f>(J1118/86400)+25569+(-6/24)</f>
        <v>41009.597314814819</v>
      </c>
      <c r="T1118" s="9">
        <f>(I1118/86400)+25569+(-6/24)</f>
        <v>41069.597314814819</v>
      </c>
      <c r="U1118">
        <f>VLOOKUP(F1118,Statenum_data!$A$1:$B$4,2,FALSE)</f>
        <v>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 s="13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>
        <f>E1119/L1119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9">
        <f>(J1119/86400)+25569+(-6/24)</f>
        <v>42333.348530092597</v>
      </c>
      <c r="T1119" s="9">
        <f>(I1119/86400)+25569+(-6/24)</f>
        <v>42363.348530092597</v>
      </c>
      <c r="U1119">
        <f>VLOOKUP(F1119,Statenum_data!$A$1:$B$4,2,FALSE)</f>
        <v>2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 s="13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>
        <f>E1120/L1120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9">
        <f>(J1120/86400)+25569+(-6/24)</f>
        <v>41703.91642361111</v>
      </c>
      <c r="T1120" s="9">
        <f>(I1120/86400)+25569+(-6/24)</f>
        <v>41733.874756944446</v>
      </c>
      <c r="U1120">
        <f>VLOOKUP(F1120,Statenum_data!$A$1:$B$4,2,FALSE)</f>
        <v>2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 s="13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>
        <f>E1121/L1121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9">
        <f>(J1121/86400)+25569+(-6/24)</f>
        <v>41722.542407407411</v>
      </c>
      <c r="T1121" s="9">
        <f>(I1121/86400)+25569+(-6/24)</f>
        <v>41735.542407407411</v>
      </c>
      <c r="U1121">
        <f>VLOOKUP(F1121,Statenum_data!$A$1:$B$4,2,FALSE)</f>
        <v>2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 s="13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t="e">
        <f>E1122/L1122</f>
        <v>#DIV/0!</v>
      </c>
      <c r="Q1122" t="str">
        <f>LEFT(N1122,FIND("/",N1122)-1)</f>
        <v>games</v>
      </c>
      <c r="R1122" t="str">
        <f>RIGHT(N1122,LEN(N1122)-FIND("/",N1122))</f>
        <v>video games</v>
      </c>
      <c r="S1122" s="9">
        <f>(J1122/86400)+25569+(-6/24)</f>
        <v>40799.622685185182</v>
      </c>
      <c r="T1122" s="9">
        <f>(I1122/86400)+25569+(-6/24)</f>
        <v>40844.622685185182</v>
      </c>
      <c r="U1122">
        <f>VLOOKUP(F1122,Statenum_data!$A$1:$B$4,2,FALSE)</f>
        <v>2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 s="1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>
        <f>E1123/L1123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9">
        <f>(J1123/86400)+25569+(-6/24)</f>
        <v>42412.684212962966</v>
      </c>
      <c r="T1123" s="9">
        <f>(I1123/86400)+25569+(-6/24)</f>
        <v>42442.642546296294</v>
      </c>
      <c r="U1123">
        <f>VLOOKUP(F1123,Statenum_data!$A$1:$B$4,2,FALSE)</f>
        <v>2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 s="13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t="e">
        <f>E1124/L1124</f>
        <v>#DIV/0!</v>
      </c>
      <c r="Q1124" t="str">
        <f>LEFT(N1124,FIND("/",N1124)-1)</f>
        <v>games</v>
      </c>
      <c r="R1124" t="str">
        <f>RIGHT(N1124,LEN(N1124)-FIND("/",N1124))</f>
        <v>video games</v>
      </c>
      <c r="S1124" s="9">
        <f>(J1124/86400)+25569+(-6/24)</f>
        <v>41410.453993055555</v>
      </c>
      <c r="T1124" s="9">
        <f>(I1124/86400)+25569+(-6/24)</f>
        <v>41424.453993055555</v>
      </c>
      <c r="U1124">
        <f>VLOOKUP(F1124,Statenum_data!$A$1:$B$4,2,FALSE)</f>
        <v>2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 s="13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>
        <f>E1125/L1125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9">
        <f>(J1125/86400)+25569+(-6/24)</f>
        <v>41718.2737037037</v>
      </c>
      <c r="T1125" s="9">
        <f>(I1125/86400)+25569+(-6/24)</f>
        <v>41748.2737037037</v>
      </c>
      <c r="U1125">
        <f>VLOOKUP(F1125,Statenum_data!$A$1:$B$4,2,FALSE)</f>
        <v>2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 s="13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>
        <f>E1126/L1126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9">
        <f>(J1126/86400)+25569+(-6/24)</f>
        <v>42094.417256944449</v>
      </c>
      <c r="T1126" s="9">
        <f>(I1126/86400)+25569+(-6/24)</f>
        <v>42124.417256944449</v>
      </c>
      <c r="U1126">
        <f>VLOOKUP(F1126,Statenum_data!$A$1:$B$4,2,FALSE)</f>
        <v>2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 s="13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t="e">
        <f>E1127/L1127</f>
        <v>#DIV/0!</v>
      </c>
      <c r="Q1127" t="str">
        <f>LEFT(N1127,FIND("/",N1127)-1)</f>
        <v>games</v>
      </c>
      <c r="R1127" t="str">
        <f>RIGHT(N1127,LEN(N1127)-FIND("/",N1127))</f>
        <v>mobile games</v>
      </c>
      <c r="S1127" s="9">
        <f>(J1127/86400)+25569+(-6/24)</f>
        <v>42212.374189814815</v>
      </c>
      <c r="T1127" s="9">
        <f>(I1127/86400)+25569+(-6/24)</f>
        <v>42272.374189814815</v>
      </c>
      <c r="U1127">
        <f>VLOOKUP(F1127,Statenum_data!$A$1:$B$4,2,FALSE)</f>
        <v>2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 s="13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>
        <f>E1128/L1128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9">
        <f>(J1128/86400)+25569+(-6/24)</f>
        <v>42535.077476851853</v>
      </c>
      <c r="T1128" s="9">
        <f>(I1128/86400)+25569+(-6/24)</f>
        <v>42565.077476851853</v>
      </c>
      <c r="U1128">
        <f>VLOOKUP(F1128,Statenum_data!$A$1:$B$4,2,FALSE)</f>
        <v>2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 s="13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>
        <f>E1129/L1129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9">
        <f>(J1129/86400)+25569+(-6/24)</f>
        <v>41926.604166666664</v>
      </c>
      <c r="T1129" s="9">
        <f>(I1129/86400)+25569+(-6/24)</f>
        <v>41957.645833333328</v>
      </c>
      <c r="U1129">
        <f>VLOOKUP(F1129,Statenum_data!$A$1:$B$4,2,FALSE)</f>
        <v>2</v>
      </c>
    </row>
    <row r="1130" spans="1:21" x14ac:dyDescent="0.2">
      <c r="A1130">
        <v>1128</v>
      </c>
      <c r="B1130" s="3" t="s">
        <v>1129</v>
      </c>
      <c r="C1130" s="3" t="s">
        <v>5238</v>
      </c>
      <c r="D1130" s="13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>
        <f>E1130/L1130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9">
        <f>(J1130/86400)+25569+(-6/24)</f>
        <v>41828.399502314816</v>
      </c>
      <c r="T1130" s="9">
        <f>(I1130/86400)+25569+(-6/24)</f>
        <v>41858.399502314816</v>
      </c>
      <c r="U1130">
        <f>VLOOKUP(F1130,Statenum_data!$A$1:$B$4,2,FALSE)</f>
        <v>2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 s="13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>
        <f>E1131/L1131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9">
        <f>(J1131/86400)+25569+(-6/24)</f>
        <v>42496.014965277776</v>
      </c>
      <c r="T1131" s="9">
        <f>(I1131/86400)+25569+(-6/24)</f>
        <v>42526.014965277776</v>
      </c>
      <c r="U1131">
        <f>VLOOKUP(F1131,Statenum_data!$A$1:$B$4,2,FALSE)</f>
        <v>2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 s="13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>
        <f>E1132/L1132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9">
        <f>(J1132/86400)+25569+(-6/24)</f>
        <v>41908.746527777781</v>
      </c>
      <c r="T1132" s="9">
        <f>(I1132/86400)+25569+(-6/24)</f>
        <v>41968.788194444445</v>
      </c>
      <c r="U1132">
        <f>VLOOKUP(F1132,Statenum_data!$A$1:$B$4,2,FALSE)</f>
        <v>2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 s="1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t="e">
        <f>E1133/L1133</f>
        <v>#DIV/0!</v>
      </c>
      <c r="Q1133" t="str">
        <f>LEFT(N1133,FIND("/",N1133)-1)</f>
        <v>games</v>
      </c>
      <c r="R1133" t="str">
        <f>RIGHT(N1133,LEN(N1133)-FIND("/",N1133))</f>
        <v>mobile games</v>
      </c>
      <c r="S1133" s="9">
        <f>(J1133/86400)+25569+(-6/24)</f>
        <v>42332.658194444448</v>
      </c>
      <c r="T1133" s="9">
        <f>(I1133/86400)+25569+(-6/24)</f>
        <v>42362.658194444448</v>
      </c>
      <c r="U1133">
        <f>VLOOKUP(F1133,Statenum_data!$A$1:$B$4,2,FALSE)</f>
        <v>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 s="13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>
        <f>E1134/L1134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9">
        <f>(J1134/86400)+25569+(-6/24)</f>
        <v>42705.865405092598</v>
      </c>
      <c r="T1134" s="9">
        <f>(I1134/86400)+25569+(-6/24)</f>
        <v>42735.865405092598</v>
      </c>
      <c r="U1134">
        <f>VLOOKUP(F1134,Statenum_data!$A$1:$B$4,2,FALSE)</f>
        <v>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 s="13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>
        <f>E1135/L1135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9">
        <f>(J1135/86400)+25569+(-6/24)</f>
        <v>41821.157187500001</v>
      </c>
      <c r="T1135" s="9">
        <f>(I1135/86400)+25569+(-6/24)</f>
        <v>41851.157187500001</v>
      </c>
      <c r="U1135">
        <f>VLOOKUP(F1135,Statenum_data!$A$1:$B$4,2,FALSE)</f>
        <v>2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 s="13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>
        <f>E1136/L1136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9">
        <f>(J1136/86400)+25569+(-6/24)</f>
        <v>41958.035046296296</v>
      </c>
      <c r="T1136" s="9">
        <f>(I1136/86400)+25569+(-6/24)</f>
        <v>41971.939583333333</v>
      </c>
      <c r="U1136">
        <f>VLOOKUP(F1136,Statenum_data!$A$1:$B$4,2,FALSE)</f>
        <v>2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 s="13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>
        <f>E1137/L1137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9">
        <f>(J1137/86400)+25569+(-6/24)</f>
        <v>42558.73951388889</v>
      </c>
      <c r="T1137" s="9">
        <f>(I1137/86400)+25569+(-6/24)</f>
        <v>42588.73951388889</v>
      </c>
      <c r="U1137">
        <f>VLOOKUP(F1137,Statenum_data!$A$1:$B$4,2,FALSE)</f>
        <v>2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 s="13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>
        <f>E1138/L1138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9">
        <f>(J1138/86400)+25569+(-6/24)</f>
        <v>42327.421631944446</v>
      </c>
      <c r="T1138" s="9">
        <f>(I1138/86400)+25569+(-6/24)</f>
        <v>42357.421631944446</v>
      </c>
      <c r="U1138">
        <f>VLOOKUP(F1138,Statenum_data!$A$1:$B$4,2,FALSE)</f>
        <v>2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 s="13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>
        <f>E1139/L1139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9">
        <f>(J1139/86400)+25569+(-6/24)</f>
        <v>42453.569687499999</v>
      </c>
      <c r="T1139" s="9">
        <f>(I1139/86400)+25569+(-6/24)</f>
        <v>42483.569687499999</v>
      </c>
      <c r="U1139">
        <f>VLOOKUP(F1139,Statenum_data!$A$1:$B$4,2,FALSE)</f>
        <v>2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 s="13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>
        <f>E1140/L1140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9">
        <f>(J1140/86400)+25569+(-6/24)</f>
        <v>42736.6566087963</v>
      </c>
      <c r="T1140" s="9">
        <f>(I1140/86400)+25569+(-6/24)</f>
        <v>42756.6566087963</v>
      </c>
      <c r="U1140">
        <f>VLOOKUP(F1140,Statenum_data!$A$1:$B$4,2,FALSE)</f>
        <v>2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 s="13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>
        <f>E1141/L1141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9">
        <f>(J1141/86400)+25569+(-6/24)</f>
        <v>41975.09752314815</v>
      </c>
      <c r="T1141" s="9">
        <f>(I1141/86400)+25569+(-6/24)</f>
        <v>42005.09752314815</v>
      </c>
      <c r="U1141">
        <f>VLOOKUP(F1141,Statenum_data!$A$1:$B$4,2,FALSE)</f>
        <v>2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 s="13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t="e">
        <f>E1142/L1142</f>
        <v>#DIV/0!</v>
      </c>
      <c r="Q1142" t="str">
        <f>LEFT(N1142,FIND("/",N1142)-1)</f>
        <v>games</v>
      </c>
      <c r="R1142" t="str">
        <f>RIGHT(N1142,LEN(N1142)-FIND("/",N1142))</f>
        <v>mobile games</v>
      </c>
      <c r="S1142" s="9">
        <f>(J1142/86400)+25569+(-6/24)</f>
        <v>42192.212048611109</v>
      </c>
      <c r="T1142" s="9">
        <f>(I1142/86400)+25569+(-6/24)</f>
        <v>42222.212048611109</v>
      </c>
      <c r="U1142">
        <f>VLOOKUP(F1142,Statenum_data!$A$1:$B$4,2,FALSE)</f>
        <v>2</v>
      </c>
    </row>
    <row r="1143" spans="1:21" x14ac:dyDescent="0.2">
      <c r="A1143">
        <v>1141</v>
      </c>
      <c r="B1143" s="3" t="s">
        <v>1142</v>
      </c>
      <c r="C1143" s="3" t="s">
        <v>5251</v>
      </c>
      <c r="D1143" s="1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t="e">
        <f>E1143/L1143</f>
        <v>#DIV/0!</v>
      </c>
      <c r="Q1143" t="str">
        <f>LEFT(N1143,FIND("/",N1143)-1)</f>
        <v>games</v>
      </c>
      <c r="R1143" t="str">
        <f>RIGHT(N1143,LEN(N1143)-FIND("/",N1143))</f>
        <v>mobile games</v>
      </c>
      <c r="S1143" s="9">
        <f>(J1143/86400)+25569+(-6/24)</f>
        <v>42164.449652777781</v>
      </c>
      <c r="T1143" s="9">
        <f>(I1143/86400)+25569+(-6/24)</f>
        <v>42194.449652777781</v>
      </c>
      <c r="U1143">
        <f>VLOOKUP(F1143,Statenum_data!$A$1:$B$4,2,FALSE)</f>
        <v>2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 s="13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t="e">
        <f>E1144/L1144</f>
        <v>#DIV/0!</v>
      </c>
      <c r="Q1144" t="str">
        <f>LEFT(N1144,FIND("/",N1144)-1)</f>
        <v>games</v>
      </c>
      <c r="R1144" t="str">
        <f>RIGHT(N1144,LEN(N1144)-FIND("/",N1144))</f>
        <v>mobile games</v>
      </c>
      <c r="S1144" s="9">
        <f>(J1144/86400)+25569+(-6/24)</f>
        <v>42021.756099537037</v>
      </c>
      <c r="T1144" s="9">
        <f>(I1144/86400)+25569+(-6/24)</f>
        <v>42051.756099537037</v>
      </c>
      <c r="U1144">
        <f>VLOOKUP(F1144,Statenum_data!$A$1:$B$4,2,FALSE)</f>
        <v>2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 s="13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>
        <f>E1145/L1145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9">
        <f>(J1145/86400)+25569+(-6/24)</f>
        <v>42324.94358796296</v>
      </c>
      <c r="T1145" s="9">
        <f>(I1145/86400)+25569+(-6/24)</f>
        <v>42354.94358796296</v>
      </c>
      <c r="U1145">
        <f>VLOOKUP(F1145,Statenum_data!$A$1:$B$4,2,FALSE)</f>
        <v>2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 s="13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t="e">
        <f>E1146/L1146</f>
        <v>#DIV/0!</v>
      </c>
      <c r="Q1146" t="str">
        <f>LEFT(N1146,FIND("/",N1146)-1)</f>
        <v>food</v>
      </c>
      <c r="R1146" t="str">
        <f>RIGHT(N1146,LEN(N1146)-FIND("/",N1146))</f>
        <v>food trucks</v>
      </c>
      <c r="S1146" s="9">
        <f>(J1146/86400)+25569+(-6/24)</f>
        <v>42092.931944444441</v>
      </c>
      <c r="T1146" s="9">
        <f>(I1146/86400)+25569+(-6/24)</f>
        <v>42122.931944444441</v>
      </c>
      <c r="U1146">
        <f>VLOOKUP(F1146,Statenum_data!$A$1:$B$4,2,FALSE)</f>
        <v>2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 s="13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>
        <f>E1147/L1147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9">
        <f>(J1147/86400)+25569+(-6/24)</f>
        <v>41854.49759259259</v>
      </c>
      <c r="T1147" s="9">
        <f>(I1147/86400)+25569+(-6/24)</f>
        <v>41914.49759259259</v>
      </c>
      <c r="U1147">
        <f>VLOOKUP(F1147,Statenum_data!$A$1:$B$4,2,FALSE)</f>
        <v>2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 s="13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>
        <f>E1148/L1148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9">
        <f>(J1148/86400)+25569+(-6/24)</f>
        <v>41723.7033912037</v>
      </c>
      <c r="T1148" s="9">
        <f>(I1148/86400)+25569+(-6/24)</f>
        <v>41761.7033912037</v>
      </c>
      <c r="U1148">
        <f>VLOOKUP(F1148,Statenum_data!$A$1:$B$4,2,FALSE)</f>
        <v>2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 s="13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t="e">
        <f>E1149/L1149</f>
        <v>#DIV/0!</v>
      </c>
      <c r="Q1149" t="str">
        <f>LEFT(N1149,FIND("/",N1149)-1)</f>
        <v>food</v>
      </c>
      <c r="R1149" t="str">
        <f>RIGHT(N1149,LEN(N1149)-FIND("/",N1149))</f>
        <v>food trucks</v>
      </c>
      <c r="S1149" s="9">
        <f>(J1149/86400)+25569+(-6/24)</f>
        <v>41871.722025462965</v>
      </c>
      <c r="T1149" s="9">
        <f>(I1149/86400)+25569+(-6/24)</f>
        <v>41931.722025462965</v>
      </c>
      <c r="U1149">
        <f>VLOOKUP(F1149,Statenum_data!$A$1:$B$4,2,FALSE)</f>
        <v>2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 s="13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>
        <f>E1150/L1150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9">
        <f>(J1150/86400)+25569+(-6/24)</f>
        <v>42674.921076388884</v>
      </c>
      <c r="T1150" s="9">
        <f>(I1150/86400)+25569+(-6/24)</f>
        <v>42704.962743055556</v>
      </c>
      <c r="U1150">
        <f>VLOOKUP(F1150,Statenum_data!$A$1:$B$4,2,FALSE)</f>
        <v>2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 s="13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>
        <f>E1151/L1151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9">
        <f>(J1151/86400)+25569+(-6/24)</f>
        <v>42507.46025462963</v>
      </c>
      <c r="T1151" s="9">
        <f>(I1151/86400)+25569+(-6/24)</f>
        <v>42537.46025462963</v>
      </c>
      <c r="U1151">
        <f>VLOOKUP(F1151,Statenum_data!$A$1:$B$4,2,FALSE)</f>
        <v>2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 s="13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>
        <f>E1152/L1152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9">
        <f>(J1152/86400)+25569+(-6/24)</f>
        <v>42317.704571759255</v>
      </c>
      <c r="T1152" s="9">
        <f>(I1152/86400)+25569+(-6/24)</f>
        <v>42377.704571759255</v>
      </c>
      <c r="U1152">
        <f>VLOOKUP(F1152,Statenum_data!$A$1:$B$4,2,FALSE)</f>
        <v>2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 s="1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t="e">
        <f>E1153/L1153</f>
        <v>#DIV/0!</v>
      </c>
      <c r="Q1153" t="str">
        <f>LEFT(N1153,FIND("/",N1153)-1)</f>
        <v>food</v>
      </c>
      <c r="R1153" t="str">
        <f>RIGHT(N1153,LEN(N1153)-FIND("/",N1153))</f>
        <v>food trucks</v>
      </c>
      <c r="S1153" s="9">
        <f>(J1153/86400)+25569+(-6/24)</f>
        <v>42223.852581018524</v>
      </c>
      <c r="T1153" s="9">
        <f>(I1153/86400)+25569+(-6/24)</f>
        <v>42253.852581018524</v>
      </c>
      <c r="U1153">
        <f>VLOOKUP(F1153,Statenum_data!$A$1:$B$4,2,FALSE)</f>
        <v>2</v>
      </c>
    </row>
    <row r="1154" spans="1:21" x14ac:dyDescent="0.2">
      <c r="A1154">
        <v>1152</v>
      </c>
      <c r="B1154" s="3" t="s">
        <v>1153</v>
      </c>
      <c r="C1154" s="3" t="s">
        <v>5262</v>
      </c>
      <c r="D1154" s="13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>
        <f>E1154/L1154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9">
        <f>(J1154/86400)+25569+(-6/24)</f>
        <v>42109.459629629629</v>
      </c>
      <c r="T1154" s="9">
        <f>(I1154/86400)+25569+(-6/24)</f>
        <v>42139.459629629629</v>
      </c>
      <c r="U1154">
        <f>VLOOKUP(F1154,Statenum_data!$A$1:$B$4,2,FALSE)</f>
        <v>2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 s="13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>
        <f>E1155/L1155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9">
        <f>(J1155/86400)+25569+(-6/24)</f>
        <v>42143.464178240742</v>
      </c>
      <c r="T1155" s="9">
        <f>(I1155/86400)+25569+(-6/24)</f>
        <v>42173.464178240742</v>
      </c>
      <c r="U1155">
        <f>VLOOKUP(F1155,Statenum_data!$A$1:$B$4,2,FALSE)</f>
        <v>2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 s="13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>
        <f>E1156/L1156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9">
        <f>(J1156/86400)+25569+(-6/24)</f>
        <v>42222.858865740738</v>
      </c>
      <c r="T1156" s="9">
        <f>(I1156/86400)+25569+(-6/24)</f>
        <v>42252.858865740738</v>
      </c>
      <c r="U1156">
        <f>VLOOKUP(F1156,Statenum_data!$A$1:$B$4,2,FALSE)</f>
        <v>2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 s="13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>
        <f>E1157/L1157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9">
        <f>(J1157/86400)+25569+(-6/24)</f>
        <v>41835.513981481483</v>
      </c>
      <c r="T1157" s="9">
        <f>(I1157/86400)+25569+(-6/24)</f>
        <v>41865.513981481483</v>
      </c>
      <c r="U1157">
        <f>VLOOKUP(F1157,Statenum_data!$A$1:$B$4,2,FALSE)</f>
        <v>2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 s="13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t="e">
        <f>E1158/L1158</f>
        <v>#DIV/0!</v>
      </c>
      <c r="Q1158" t="str">
        <f>LEFT(N1158,FIND("/",N1158)-1)</f>
        <v>food</v>
      </c>
      <c r="R1158" t="str">
        <f>RIGHT(N1158,LEN(N1158)-FIND("/",N1158))</f>
        <v>food trucks</v>
      </c>
      <c r="S1158" s="9">
        <f>(J1158/86400)+25569+(-6/24)</f>
        <v>42028.82131944444</v>
      </c>
      <c r="T1158" s="9">
        <f>(I1158/86400)+25569+(-6/24)</f>
        <v>42058.82131944444</v>
      </c>
      <c r="U1158">
        <f>VLOOKUP(F1158,Statenum_data!$A$1:$B$4,2,FALSE)</f>
        <v>2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 s="13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>
        <f>E1159/L1159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9">
        <f>(J1159/86400)+25569+(-6/24)</f>
        <v>41918.378240740742</v>
      </c>
      <c r="T1159" s="9">
        <f>(I1159/86400)+25569+(-6/24)</f>
        <v>41978.419907407406</v>
      </c>
      <c r="U1159">
        <f>VLOOKUP(F1159,Statenum_data!$A$1:$B$4,2,FALSE)</f>
        <v>2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 s="13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>
        <f>E1160/L1160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9">
        <f>(J1160/86400)+25569+(-6/24)</f>
        <v>41951.84175925926</v>
      </c>
      <c r="T1160" s="9">
        <f>(I1160/86400)+25569+(-6/24)</f>
        <v>41981.84175925926</v>
      </c>
      <c r="U1160">
        <f>VLOOKUP(F1160,Statenum_data!$A$1:$B$4,2,FALSE)</f>
        <v>2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 s="13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t="e">
        <f>E1161/L1161</f>
        <v>#DIV/0!</v>
      </c>
      <c r="Q1161" t="str">
        <f>LEFT(N1161,FIND("/",N1161)-1)</f>
        <v>food</v>
      </c>
      <c r="R1161" t="str">
        <f>RIGHT(N1161,LEN(N1161)-FIND("/",N1161))</f>
        <v>food trucks</v>
      </c>
      <c r="S1161" s="9">
        <f>(J1161/86400)+25569+(-6/24)</f>
        <v>42154.476446759261</v>
      </c>
      <c r="T1161" s="9">
        <f>(I1161/86400)+25569+(-6/24)</f>
        <v>42185.40625</v>
      </c>
      <c r="U1161">
        <f>VLOOKUP(F1161,Statenum_data!$A$1:$B$4,2,FALSE)</f>
        <v>2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 s="13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>
        <f>E1162/L1162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9">
        <f>(J1162/86400)+25569+(-6/24)</f>
        <v>42060.904930555553</v>
      </c>
      <c r="T1162" s="9">
        <f>(I1162/86400)+25569+(-6/24)</f>
        <v>42090.863263888888</v>
      </c>
      <c r="U1162">
        <f>VLOOKUP(F1162,Statenum_data!$A$1:$B$4,2,FALSE)</f>
        <v>2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 s="1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t="e">
        <f>E1163/L1163</f>
        <v>#DIV/0!</v>
      </c>
      <c r="Q1163" t="str">
        <f>LEFT(N1163,FIND("/",N1163)-1)</f>
        <v>food</v>
      </c>
      <c r="R1163" t="str">
        <f>RIGHT(N1163,LEN(N1163)-FIND("/",N1163))</f>
        <v>food trucks</v>
      </c>
      <c r="S1163" s="9">
        <f>(J1163/86400)+25569+(-6/24)</f>
        <v>42122.379502314812</v>
      </c>
      <c r="T1163" s="9">
        <f>(I1163/86400)+25569+(-6/24)</f>
        <v>42143.379502314812</v>
      </c>
      <c r="U1163">
        <f>VLOOKUP(F1163,Statenum_data!$A$1:$B$4,2,FALSE)</f>
        <v>2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 s="13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>
        <f>E1164/L1164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9">
        <f>(J1164/86400)+25569+(-6/24)</f>
        <v>41876.433611111112</v>
      </c>
      <c r="T1164" s="9">
        <f>(I1164/86400)+25569+(-6/24)</f>
        <v>41907.433611111112</v>
      </c>
      <c r="U1164">
        <f>VLOOKUP(F1164,Statenum_data!$A$1:$B$4,2,FALSE)</f>
        <v>2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 s="13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t="e">
        <f>E1165/L1165</f>
        <v>#DIV/0!</v>
      </c>
      <c r="Q1165" t="str">
        <f>LEFT(N1165,FIND("/",N1165)-1)</f>
        <v>food</v>
      </c>
      <c r="R1165" t="str">
        <f>RIGHT(N1165,LEN(N1165)-FIND("/",N1165))</f>
        <v>food trucks</v>
      </c>
      <c r="S1165" s="9">
        <f>(J1165/86400)+25569+(-6/24)</f>
        <v>41830.473611111112</v>
      </c>
      <c r="T1165" s="9">
        <f>(I1165/86400)+25569+(-6/24)</f>
        <v>41860.473611111112</v>
      </c>
      <c r="U1165">
        <f>VLOOKUP(F1165,Statenum_data!$A$1:$B$4,2,FALSE)</f>
        <v>2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 s="13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t="e">
        <f>E1166/L1166</f>
        <v>#DIV/0!</v>
      </c>
      <c r="Q1166" t="str">
        <f>LEFT(N1166,FIND("/",N1166)-1)</f>
        <v>food</v>
      </c>
      <c r="R1166" t="str">
        <f>RIGHT(N1166,LEN(N1166)-FIND("/",N1166))</f>
        <v>food trucks</v>
      </c>
      <c r="S1166" s="9">
        <f>(J1166/86400)+25569+(-6/24)</f>
        <v>42509.474328703705</v>
      </c>
      <c r="T1166" s="9">
        <f>(I1166/86400)+25569+(-6/24)</f>
        <v>42539.474328703705</v>
      </c>
      <c r="U1166">
        <f>VLOOKUP(F1166,Statenum_data!$A$1:$B$4,2,FALSE)</f>
        <v>2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 s="13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>
        <f>E1167/L1167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9">
        <f>(J1167/86400)+25569+(-6/24)</f>
        <v>41791.964467592596</v>
      </c>
      <c r="T1167" s="9">
        <f>(I1167/86400)+25569+(-6/24)</f>
        <v>41825.964467592596</v>
      </c>
      <c r="U1167">
        <f>VLOOKUP(F1167,Statenum_data!$A$1:$B$4,2,FALSE)</f>
        <v>2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 s="13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>
        <f>E1168/L1168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9">
        <f>(J1168/86400)+25569+(-6/24)</f>
        <v>42150.235439814816</v>
      </c>
      <c r="T1168" s="9">
        <f>(I1168/86400)+25569+(-6/24)</f>
        <v>42180.916666666672</v>
      </c>
      <c r="U1168">
        <f>VLOOKUP(F1168,Statenum_data!$A$1:$B$4,2,FALSE)</f>
        <v>2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 s="13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>
        <f>E1169/L1169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9">
        <f>(J1169/86400)+25569+(-6/24)</f>
        <v>41863.484895833331</v>
      </c>
      <c r="T1169" s="9">
        <f>(I1169/86400)+25569+(-6/24)</f>
        <v>41894.484895833331</v>
      </c>
      <c r="U1169">
        <f>VLOOKUP(F1169,Statenum_data!$A$1:$B$4,2,FALSE)</f>
        <v>2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 s="13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>
        <f>E1170/L1170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9">
        <f>(J1170/86400)+25569+(-6/24)</f>
        <v>42604.803993055553</v>
      </c>
      <c r="T1170" s="9">
        <f>(I1170/86400)+25569+(-6/24)</f>
        <v>42634.803993055553</v>
      </c>
      <c r="U1170">
        <f>VLOOKUP(F1170,Statenum_data!$A$1:$B$4,2,FALSE)</f>
        <v>2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 s="13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>
        <f>E1171/L1171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9">
        <f>(J1171/86400)+25569+(-6/24)</f>
        <v>42027.103738425925</v>
      </c>
      <c r="T1171" s="9">
        <f>(I1171/86400)+25569+(-6/24)</f>
        <v>42057.103738425925</v>
      </c>
      <c r="U1171">
        <f>VLOOKUP(F1171,Statenum_data!$A$1:$B$4,2,FALSE)</f>
        <v>2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 s="13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>
        <f>E1172/L1172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9">
        <f>(J1172/86400)+25569+(-6/24)</f>
        <v>42124.643182870372</v>
      </c>
      <c r="T1172" s="9">
        <f>(I1172/86400)+25569+(-6/24)</f>
        <v>42154.643182870372</v>
      </c>
      <c r="U1172">
        <f>VLOOKUP(F1172,Statenum_data!$A$1:$B$4,2,FALSE)</f>
        <v>2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 s="1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>
        <f>E1173/L1173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9">
        <f>(J1173/86400)+25569+(-6/24)</f>
        <v>41938.554710648146</v>
      </c>
      <c r="T1173" s="9">
        <f>(I1173/86400)+25569+(-6/24)</f>
        <v>41956.596377314811</v>
      </c>
      <c r="U1173">
        <f>VLOOKUP(F1173,Statenum_data!$A$1:$B$4,2,FALSE)</f>
        <v>2</v>
      </c>
    </row>
    <row r="1174" spans="1:21" x14ac:dyDescent="0.2">
      <c r="A1174">
        <v>1172</v>
      </c>
      <c r="B1174" s="3" t="s">
        <v>1173</v>
      </c>
      <c r="C1174" s="3" t="s">
        <v>5282</v>
      </c>
      <c r="D1174" s="13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t="e">
        <f>E1174/L1174</f>
        <v>#DIV/0!</v>
      </c>
      <c r="Q1174" t="str">
        <f>LEFT(N1174,FIND("/",N1174)-1)</f>
        <v>food</v>
      </c>
      <c r="R1174" t="str">
        <f>RIGHT(N1174,LEN(N1174)-FIND("/",N1174))</f>
        <v>food trucks</v>
      </c>
      <c r="S1174" s="9">
        <f>(J1174/86400)+25569+(-6/24)</f>
        <v>41841.432314814811</v>
      </c>
      <c r="T1174" s="9">
        <f>(I1174/86400)+25569+(-6/24)</f>
        <v>41871.432314814811</v>
      </c>
      <c r="U1174">
        <f>VLOOKUP(F1174,Statenum_data!$A$1:$B$4,2,FALSE)</f>
        <v>2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 s="13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>
        <f>E1175/L1175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9">
        <f>(J1175/86400)+25569+(-6/24)</f>
        <v>42183.935844907406</v>
      </c>
      <c r="T1175" s="9">
        <f>(I1175/86400)+25569+(-6/24)</f>
        <v>42218.935844907406</v>
      </c>
      <c r="U1175">
        <f>VLOOKUP(F1175,Statenum_data!$A$1:$B$4,2,FALSE)</f>
        <v>2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 s="13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>
        <f>E1176/L1176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9">
        <f>(J1176/86400)+25569+(-6/24)</f>
        <v>42468.59174768519</v>
      </c>
      <c r="T1176" s="9">
        <f>(I1176/86400)+25569+(-6/24)</f>
        <v>42498.59174768519</v>
      </c>
      <c r="U1176">
        <f>VLOOKUP(F1176,Statenum_data!$A$1:$B$4,2,FALSE)</f>
        <v>2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 s="13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>
        <f>E1177/L1177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9">
        <f>(J1177/86400)+25569+(-6/24)</f>
        <v>42170.478460648148</v>
      </c>
      <c r="T1177" s="9">
        <f>(I1177/86400)+25569+(-6/24)</f>
        <v>42200.478460648148</v>
      </c>
      <c r="U1177">
        <f>VLOOKUP(F1177,Statenum_data!$A$1:$B$4,2,FALSE)</f>
        <v>2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 s="13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>
        <f>E1178/L1178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9">
        <f>(J1178/86400)+25569+(-6/24)</f>
        <v>42745.769652777773</v>
      </c>
      <c r="T1178" s="9">
        <f>(I1178/86400)+25569+(-6/24)</f>
        <v>42800.291666666672</v>
      </c>
      <c r="U1178">
        <f>VLOOKUP(F1178,Statenum_data!$A$1:$B$4,2,FALSE)</f>
        <v>2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 s="13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t="e">
        <f>E1179/L1179</f>
        <v>#DIV/0!</v>
      </c>
      <c r="Q1179" t="str">
        <f>LEFT(N1179,FIND("/",N1179)-1)</f>
        <v>food</v>
      </c>
      <c r="R1179" t="str">
        <f>RIGHT(N1179,LEN(N1179)-FIND("/",N1179))</f>
        <v>food trucks</v>
      </c>
      <c r="S1179" s="9">
        <f>(J1179/86400)+25569+(-6/24)</f>
        <v>41897.410833333335</v>
      </c>
      <c r="T1179" s="9">
        <f>(I1179/86400)+25569+(-6/24)</f>
        <v>41927.410833333335</v>
      </c>
      <c r="U1179">
        <f>VLOOKUP(F1179,Statenum_data!$A$1:$B$4,2,FALSE)</f>
        <v>2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 s="13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>
        <f>E1180/L1180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9">
        <f>(J1180/86400)+25569+(-6/24)</f>
        <v>41837.655694444446</v>
      </c>
      <c r="T1180" s="9">
        <f>(I1180/86400)+25569+(-6/24)</f>
        <v>41867.655694444446</v>
      </c>
      <c r="U1180">
        <f>VLOOKUP(F1180,Statenum_data!$A$1:$B$4,2,FALSE)</f>
        <v>2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 s="13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>
        <f>E1181/L1181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9">
        <f>(J1181/86400)+25569+(-6/24)</f>
        <v>42275.470219907409</v>
      </c>
      <c r="T1181" s="9">
        <f>(I1181/86400)+25569+(-6/24)</f>
        <v>42305.470219907409</v>
      </c>
      <c r="U1181">
        <f>VLOOKUP(F1181,Statenum_data!$A$1:$B$4,2,FALSE)</f>
        <v>2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 s="13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>
        <f>E1182/L1182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9">
        <f>(J1182/86400)+25569+(-6/24)</f>
        <v>41781.556875000002</v>
      </c>
      <c r="T1182" s="9">
        <f>(I1182/86400)+25569+(-6/24)</f>
        <v>41818.556875000002</v>
      </c>
      <c r="U1182">
        <f>VLOOKUP(F1182,Statenum_data!$A$1:$B$4,2,FALSE)</f>
        <v>2</v>
      </c>
    </row>
    <row r="1183" spans="1:21" x14ac:dyDescent="0.2">
      <c r="A1183">
        <v>1181</v>
      </c>
      <c r="B1183" s="3" t="s">
        <v>1182</v>
      </c>
      <c r="C1183" s="3" t="s">
        <v>5291</v>
      </c>
      <c r="D1183" s="1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>
        <f>E1183/L1183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9">
        <f>(J1183/86400)+25569+(-6/24)</f>
        <v>42034.089363425926</v>
      </c>
      <c r="T1183" s="9">
        <f>(I1183/86400)+25569+(-6/24)</f>
        <v>42064.089363425926</v>
      </c>
      <c r="U1183">
        <f>VLOOKUP(F1183,Statenum_data!$A$1:$B$4,2,FALSE)</f>
        <v>2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 s="13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>
        <f>E1184/L1184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9">
        <f>(J1184/86400)+25569+(-6/24)</f>
        <v>42728.577407407407</v>
      </c>
      <c r="T1184" s="9">
        <f>(I1184/86400)+25569+(-6/24)</f>
        <v>42747.445833333331</v>
      </c>
      <c r="U1184">
        <f>VLOOKUP(F1184,Statenum_data!$A$1:$B$4,2,FALSE)</f>
        <v>2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 s="13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>
        <f>E1185/L1185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9">
        <f>(J1185/86400)+25569+(-6/24)</f>
        <v>42656.61137731481</v>
      </c>
      <c r="T1185" s="9">
        <f>(I1185/86400)+25569+(-6/24)</f>
        <v>42675.915972222225</v>
      </c>
      <c r="U1185">
        <f>VLOOKUP(F1185,Statenum_data!$A$1:$B$4,2,FALSE)</f>
        <v>2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 s="13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>
        <f>E1186/L1186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9">
        <f>(J1186/86400)+25569+(-6/24)</f>
        <v>42741.349664351852</v>
      </c>
      <c r="T1186" s="9">
        <f>(I1186/86400)+25569+(-6/24)</f>
        <v>42772.349664351852</v>
      </c>
      <c r="U1186">
        <f>VLOOKUP(F1186,Statenum_data!$A$1:$B$4,2,FALSE)</f>
        <v>1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 s="13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>
        <f>E1187/L1187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9">
        <f>(J1187/86400)+25569+(-6/24)</f>
        <v>42130.615150462967</v>
      </c>
      <c r="T1187" s="9">
        <f>(I1187/86400)+25569+(-6/24)</f>
        <v>42162.916666666672</v>
      </c>
      <c r="U1187">
        <f>VLOOKUP(F1187,Statenum_data!$A$1:$B$4,2,FALSE)</f>
        <v>1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 s="13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>
        <f>E1188/L1188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9">
        <f>(J1188/86400)+25569+(-6/24)</f>
        <v>42123.61336805555</v>
      </c>
      <c r="T1188" s="9">
        <f>(I1188/86400)+25569+(-6/24)</f>
        <v>42156.695833333331</v>
      </c>
      <c r="U1188">
        <f>VLOOKUP(F1188,Statenum_data!$A$1:$B$4,2,FALSE)</f>
        <v>1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 s="13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>
        <f>E1189/L1189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9">
        <f>(J1189/86400)+25569+(-6/24)</f>
        <v>42109.644942129627</v>
      </c>
      <c r="T1189" s="9">
        <f>(I1189/86400)+25569+(-6/24)</f>
        <v>42141.5</v>
      </c>
      <c r="U1189">
        <f>VLOOKUP(F1189,Statenum_data!$A$1:$B$4,2,FALSE)</f>
        <v>1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 s="13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>
        <f>E1190/L1190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9">
        <f>(J1190/86400)+25569+(-6/24)</f>
        <v>42711.450694444444</v>
      </c>
      <c r="T1190" s="9">
        <f>(I1190/86400)+25569+(-6/24)</f>
        <v>42732.450694444444</v>
      </c>
      <c r="U1190">
        <f>VLOOKUP(F1190,Statenum_data!$A$1:$B$4,2,FALSE)</f>
        <v>1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 s="13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>
        <f>E1191/L1191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9">
        <f>(J1191/86400)+25569+(-6/24)</f>
        <v>42529.729108796295</v>
      </c>
      <c r="T1191" s="9">
        <f>(I1191/86400)+25569+(-6/24)</f>
        <v>42550.729108796295</v>
      </c>
      <c r="U1191">
        <f>VLOOKUP(F1191,Statenum_data!$A$1:$B$4,2,FALSE)</f>
        <v>1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 s="13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>
        <f>E1192/L1192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9">
        <f>(J1192/86400)+25569+(-6/24)</f>
        <v>41852.415798611109</v>
      </c>
      <c r="T1192" s="9">
        <f>(I1192/86400)+25569+(-6/24)</f>
        <v>41882.415798611109</v>
      </c>
      <c r="U1192">
        <f>VLOOKUP(F1192,Statenum_data!$A$1:$B$4,2,FALSE)</f>
        <v>1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 s="1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>
        <f>E1193/L1193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9">
        <f>(J1193/86400)+25569+(-6/24)</f>
        <v>42419.353703703702</v>
      </c>
      <c r="T1193" s="9">
        <f>(I1193/86400)+25569+(-6/24)</f>
        <v>42449.312037037038</v>
      </c>
      <c r="U1193">
        <f>VLOOKUP(F1193,Statenum_data!$A$1:$B$4,2,FALSE)</f>
        <v>1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 s="13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>
        <f>E1194/L1194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9">
        <f>(J1194/86400)+25569+(-6/24)</f>
        <v>42747.256689814814</v>
      </c>
      <c r="T1194" s="9">
        <f>(I1194/86400)+25569+(-6/24)</f>
        <v>42777.256689814814</v>
      </c>
      <c r="U1194">
        <f>VLOOKUP(F1194,Statenum_data!$A$1:$B$4,2,FALSE)</f>
        <v>1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 s="13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>
        <f>E1195/L1195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9">
        <f>(J1195/86400)+25569+(-6/24)</f>
        <v>42409.526076388887</v>
      </c>
      <c r="T1195" s="9">
        <f>(I1195/86400)+25569+(-6/24)</f>
        <v>42469.484409722223</v>
      </c>
      <c r="U1195">
        <f>VLOOKUP(F1195,Statenum_data!$A$1:$B$4,2,FALSE)</f>
        <v>1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 s="13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>
        <f>E1196/L1196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9">
        <f>(J1196/86400)+25569+(-6/24)</f>
        <v>42072.238182870366</v>
      </c>
      <c r="T1196" s="9">
        <f>(I1196/86400)+25569+(-6/24)</f>
        <v>42102.238182870366</v>
      </c>
      <c r="U1196">
        <f>VLOOKUP(F1196,Statenum_data!$A$1:$B$4,2,FALSE)</f>
        <v>1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 s="13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>
        <f>E1197/L1197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9">
        <f>(J1197/86400)+25569+(-6/24)</f>
        <v>42298.09783564815</v>
      </c>
      <c r="T1197" s="9">
        <f>(I1197/86400)+25569+(-6/24)</f>
        <v>42358.125</v>
      </c>
      <c r="U1197">
        <f>VLOOKUP(F1197,Statenum_data!$A$1:$B$4,2,FALSE)</f>
        <v>1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 s="13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>
        <f>E1198/L1198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9">
        <f>(J1198/86400)+25569+(-6/24)</f>
        <v>42326.568738425922</v>
      </c>
      <c r="T1198" s="9">
        <f>(I1198/86400)+25569+(-6/24)</f>
        <v>42356.568738425922</v>
      </c>
      <c r="U1198">
        <f>VLOOKUP(F1198,Statenum_data!$A$1:$B$4,2,FALSE)</f>
        <v>1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 s="13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>
        <f>E1199/L1199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9">
        <f>(J1199/86400)+25569+(-6/24)</f>
        <v>42503.41474537037</v>
      </c>
      <c r="T1199" s="9">
        <f>(I1199/86400)+25569+(-6/24)</f>
        <v>42533.999305555553</v>
      </c>
      <c r="U1199">
        <f>VLOOKUP(F1199,Statenum_data!$A$1:$B$4,2,FALSE)</f>
        <v>1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 s="13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>
        <f>E1200/L1200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9">
        <f>(J1200/86400)+25569+(-6/24)</f>
        <v>42333.369050925925</v>
      </c>
      <c r="T1200" s="9">
        <f>(I1200/86400)+25569+(-6/24)</f>
        <v>42368.875</v>
      </c>
      <c r="U1200">
        <f>VLOOKUP(F1200,Statenum_data!$A$1:$B$4,2,FALSE)</f>
        <v>1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 s="13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>
        <f>E1201/L1201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9">
        <f>(J1201/86400)+25569+(-6/24)</f>
        <v>42161.520833333328</v>
      </c>
      <c r="T1201" s="9">
        <f>(I1201/86400)+25569+(-6/24)</f>
        <v>42193.520833333328</v>
      </c>
      <c r="U1201">
        <f>VLOOKUP(F1201,Statenum_data!$A$1:$B$4,2,FALSE)</f>
        <v>1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 s="13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>
        <f>E1202/L1202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9">
        <f>(J1202/86400)+25569+(-6/24)</f>
        <v>42089.227500000001</v>
      </c>
      <c r="T1202" s="9">
        <f>(I1202/86400)+25569+(-6/24)</f>
        <v>42110.227500000001</v>
      </c>
      <c r="U1202">
        <f>VLOOKUP(F1202,Statenum_data!$A$1:$B$4,2,FALSE)</f>
        <v>1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 s="1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>
        <f>E1203/L1203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9">
        <f>(J1203/86400)+25569+(-6/24)</f>
        <v>42536.35701388889</v>
      </c>
      <c r="T1203" s="9">
        <f>(I1203/86400)+25569+(-6/24)</f>
        <v>42566.35701388889</v>
      </c>
      <c r="U1203">
        <f>VLOOKUP(F1203,Statenum_data!$A$1:$B$4,2,FALSE)</f>
        <v>1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 s="13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>
        <f>E1204/L1204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9">
        <f>(J1204/86400)+25569+(-6/24)</f>
        <v>42152.038819444446</v>
      </c>
      <c r="T1204" s="9">
        <f>(I1204/86400)+25569+(-6/24)</f>
        <v>42182.038819444446</v>
      </c>
      <c r="U1204">
        <f>VLOOKUP(F1204,Statenum_data!$A$1:$B$4,2,FALSE)</f>
        <v>1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 s="13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>
        <f>E1205/L1205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9">
        <f>(J1205/86400)+25569+(-6/24)</f>
        <v>42125.364895833336</v>
      </c>
      <c r="T1205" s="9">
        <f>(I1205/86400)+25569+(-6/24)</f>
        <v>42155.364895833336</v>
      </c>
      <c r="U1205">
        <f>VLOOKUP(F1205,Statenum_data!$A$1:$B$4,2,FALSE)</f>
        <v>1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 s="13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>
        <f>E1206/L1206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9">
        <f>(J1206/86400)+25569+(-6/24)</f>
        <v>42297.498067129629</v>
      </c>
      <c r="T1206" s="9">
        <f>(I1206/86400)+25569+(-6/24)</f>
        <v>42341.958333333328</v>
      </c>
      <c r="U1206">
        <f>VLOOKUP(F1206,Statenum_data!$A$1:$B$4,2,FALSE)</f>
        <v>1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 s="13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>
        <f>E1207/L1207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9">
        <f>(J1207/86400)+25569+(-6/24)</f>
        <v>42138.256377314814</v>
      </c>
      <c r="T1207" s="9">
        <f>(I1207/86400)+25569+(-6/24)</f>
        <v>42168.256377314814</v>
      </c>
      <c r="U1207">
        <f>VLOOKUP(F1207,Statenum_data!$A$1:$B$4,2,FALSE)</f>
        <v>1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 s="13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>
        <f>E1208/L1208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9">
        <f>(J1208/86400)+25569+(-6/24)</f>
        <v>42772.526076388887</v>
      </c>
      <c r="T1208" s="9">
        <f>(I1208/86400)+25569+(-6/24)</f>
        <v>42805.311805555553</v>
      </c>
      <c r="U1208">
        <f>VLOOKUP(F1208,Statenum_data!$A$1:$B$4,2,FALSE)</f>
        <v>1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 s="13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>
        <f>E1209/L1209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9">
        <f>(J1209/86400)+25569+(-6/24)</f>
        <v>42430.180243055554</v>
      </c>
      <c r="T1209" s="9">
        <f>(I1209/86400)+25569+(-6/24)</f>
        <v>42460.166666666672</v>
      </c>
      <c r="U1209">
        <f>VLOOKUP(F1209,Statenum_data!$A$1:$B$4,2,FALSE)</f>
        <v>1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 s="13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>
        <f>E1210/L1210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9">
        <f>(J1210/86400)+25569+(-6/24)</f>
        <v>42423.459074074075</v>
      </c>
      <c r="T1210" s="9">
        <f>(I1210/86400)+25569+(-6/24)</f>
        <v>42453.417407407411</v>
      </c>
      <c r="U1210">
        <f>VLOOKUP(F1210,Statenum_data!$A$1:$B$4,2,FALSE)</f>
        <v>1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 s="13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>
        <f>E1211/L1211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9">
        <f>(J1211/86400)+25569+(-6/24)</f>
        <v>42761.596122685187</v>
      </c>
      <c r="T1211" s="9">
        <f>(I1211/86400)+25569+(-6/24)</f>
        <v>42791.596122685187</v>
      </c>
      <c r="U1211">
        <f>VLOOKUP(F1211,Statenum_data!$A$1:$B$4,2,FALSE)</f>
        <v>1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 s="13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>
        <f>E1212/L1212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9">
        <f>(J1212/86400)+25569+(-6/24)</f>
        <v>42132.691805555558</v>
      </c>
      <c r="T1212" s="9">
        <f>(I1212/86400)+25569+(-6/24)</f>
        <v>42155.625</v>
      </c>
      <c r="U1212">
        <f>VLOOKUP(F1212,Statenum_data!$A$1:$B$4,2,FALSE)</f>
        <v>1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 s="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>
        <f>E1213/L1213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9">
        <f>(J1213/86400)+25569+(-6/24)</f>
        <v>42515.616446759261</v>
      </c>
      <c r="T1213" s="9">
        <f>(I1213/86400)+25569+(-6/24)</f>
        <v>42530.616446759261</v>
      </c>
      <c r="U1213">
        <f>VLOOKUP(F1213,Statenum_data!$A$1:$B$4,2,FALSE)</f>
        <v>1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 s="13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>
        <f>E1214/L1214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9">
        <f>(J1214/86400)+25569+(-6/24)</f>
        <v>42318.700173611112</v>
      </c>
      <c r="T1214" s="9">
        <f>(I1214/86400)+25569+(-6/24)</f>
        <v>42334.791666666672</v>
      </c>
      <c r="U1214">
        <f>VLOOKUP(F1214,Statenum_data!$A$1:$B$4,2,FALSE)</f>
        <v>1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 s="13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>
        <f>E1215/L1215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9">
        <f>(J1215/86400)+25569+(-6/24)</f>
        <v>42731.505787037036</v>
      </c>
      <c r="T1215" s="9">
        <f>(I1215/86400)+25569+(-6/24)</f>
        <v>42766.505787037036</v>
      </c>
      <c r="U1215">
        <f>VLOOKUP(F1215,Statenum_data!$A$1:$B$4,2,FALSE)</f>
        <v>1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 s="13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>
        <f>E1216/L1216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9">
        <f>(J1216/86400)+25569+(-6/24)</f>
        <v>42104.590335648143</v>
      </c>
      <c r="T1216" s="9">
        <f>(I1216/86400)+25569+(-6/24)</f>
        <v>42164.590335648143</v>
      </c>
      <c r="U1216">
        <f>VLOOKUP(F1216,Statenum_data!$A$1:$B$4,2,FALSE)</f>
        <v>1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 s="13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>
        <f>E1217/L1217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9">
        <f>(J1217/86400)+25569+(-6/24)</f>
        <v>41759.673101851848</v>
      </c>
      <c r="T1217" s="9">
        <f>(I1217/86400)+25569+(-6/24)</f>
        <v>41789.673101851848</v>
      </c>
      <c r="U1217">
        <f>VLOOKUP(F1217,Statenum_data!$A$1:$B$4,2,FALSE)</f>
        <v>1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 s="13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>
        <f>E1218/L1218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9">
        <f>(J1218/86400)+25569+(-6/24)</f>
        <v>42247.366400462968</v>
      </c>
      <c r="T1218" s="9">
        <f>(I1218/86400)+25569+(-6/24)</f>
        <v>42279.710416666669</v>
      </c>
      <c r="U1218">
        <f>VLOOKUP(F1218,Statenum_data!$A$1:$B$4,2,FALSE)</f>
        <v>1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 s="13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>
        <f>E1219/L1219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9">
        <f>(J1219/86400)+25569+(-6/24)</f>
        <v>42535.559490740736</v>
      </c>
      <c r="T1219" s="9">
        <f>(I1219/86400)+25569+(-6/24)</f>
        <v>42565.559490740736</v>
      </c>
      <c r="U1219">
        <f>VLOOKUP(F1219,Statenum_data!$A$1:$B$4,2,FALSE)</f>
        <v>1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 s="13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>
        <f>E1220/L1220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9">
        <f>(J1220/86400)+25569+(-6/24)</f>
        <v>42278.412037037036</v>
      </c>
      <c r="T1220" s="9">
        <f>(I1220/86400)+25569+(-6/24)</f>
        <v>42308.875</v>
      </c>
      <c r="U1220">
        <f>VLOOKUP(F1220,Statenum_data!$A$1:$B$4,2,FALSE)</f>
        <v>1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 s="13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>
        <f>E1221/L1221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9">
        <f>(J1221/86400)+25569+(-6/24)</f>
        <v>42633.211956018524</v>
      </c>
      <c r="T1221" s="9">
        <f>(I1221/86400)+25569+(-6/24)</f>
        <v>42663.211956018524</v>
      </c>
      <c r="U1221">
        <f>VLOOKUP(F1221,Statenum_data!$A$1:$B$4,2,FALSE)</f>
        <v>1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 s="13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>
        <f>E1222/L1222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9">
        <f>(J1222/86400)+25569+(-6/24)</f>
        <v>42211.378611111111</v>
      </c>
      <c r="T1222" s="9">
        <f>(I1222/86400)+25569+(-6/24)</f>
        <v>42241.378611111111</v>
      </c>
      <c r="U1222">
        <f>VLOOKUP(F1222,Statenum_data!$A$1:$B$4,2,FALSE)</f>
        <v>1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 s="1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>
        <f>E1223/L1223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9">
        <f>(J1223/86400)+25569+(-6/24)</f>
        <v>42680.22555555556</v>
      </c>
      <c r="T1223" s="9">
        <f>(I1223/86400)+25569+(-6/24)</f>
        <v>42707.75</v>
      </c>
      <c r="U1223">
        <f>VLOOKUP(F1223,Statenum_data!$A$1:$B$4,2,FALSE)</f>
        <v>1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 s="13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>
        <f>E1224/L1224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9">
        <f>(J1224/86400)+25569+(-6/24)</f>
        <v>42430.470451388886</v>
      </c>
      <c r="T1224" s="9">
        <f>(I1224/86400)+25569+(-6/24)</f>
        <v>42460.916666666672</v>
      </c>
      <c r="U1224">
        <f>VLOOKUP(F1224,Statenum_data!$A$1:$B$4,2,FALSE)</f>
        <v>1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 s="13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>
        <f>E1225/L1225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9">
        <f>(J1225/86400)+25569+(-6/24)</f>
        <v>42653.927187499998</v>
      </c>
      <c r="T1225" s="9">
        <f>(I1225/86400)+25569+(-6/24)</f>
        <v>42683.968854166669</v>
      </c>
      <c r="U1225">
        <f>VLOOKUP(F1225,Statenum_data!$A$1:$B$4,2,FALSE)</f>
        <v>1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 s="13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>
        <f>E1226/L1226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9">
        <f>(J1226/86400)+25569+(-6/24)</f>
        <v>41736.299791666665</v>
      </c>
      <c r="T1226" s="9">
        <f>(I1226/86400)+25569+(-6/24)</f>
        <v>41796.299791666665</v>
      </c>
      <c r="U1226">
        <f>VLOOKUP(F1226,Statenum_data!$A$1:$B$4,2,FALSE)</f>
        <v>3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 s="13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>
        <f>E1227/L1227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9">
        <f>(J1227/86400)+25569+(-6/24)</f>
        <v>41509.655995370369</v>
      </c>
      <c r="T1227" s="9">
        <f>(I1227/86400)+25569+(-6/24)</f>
        <v>41569.655995370369</v>
      </c>
      <c r="U1227">
        <f>VLOOKUP(F1227,Statenum_data!$A$1:$B$4,2,FALSE)</f>
        <v>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 s="13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>
        <f>E1228/L1228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9">
        <f>(J1228/86400)+25569+(-6/24)</f>
        <v>41715.624780092592</v>
      </c>
      <c r="T1228" s="9">
        <f>(I1228/86400)+25569+(-6/24)</f>
        <v>41749.791666666664</v>
      </c>
      <c r="U1228">
        <f>VLOOKUP(F1228,Statenum_data!$A$1:$B$4,2,FALSE)</f>
        <v>3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 s="13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t="e">
        <f>E1229/L1229</f>
        <v>#DIV/0!</v>
      </c>
      <c r="Q1229" t="str">
        <f>LEFT(N1229,FIND("/",N1229)-1)</f>
        <v>music</v>
      </c>
      <c r="R1229" t="str">
        <f>RIGHT(N1229,LEN(N1229)-FIND("/",N1229))</f>
        <v>world music</v>
      </c>
      <c r="S1229" s="9">
        <f>(J1229/86400)+25569+(-6/24)</f>
        <v>41827.669166666667</v>
      </c>
      <c r="T1229" s="9">
        <f>(I1229/86400)+25569+(-6/24)</f>
        <v>41858.041666666664</v>
      </c>
      <c r="U1229">
        <f>VLOOKUP(F1229,Statenum_data!$A$1:$B$4,2,FALSE)</f>
        <v>3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 s="13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>
        <f>E1230/L1230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9">
        <f>(J1230/86400)+25569+(-6/24)</f>
        <v>40754.479259259257</v>
      </c>
      <c r="T1230" s="9">
        <f>(I1230/86400)+25569+(-6/24)</f>
        <v>40814.479259259257</v>
      </c>
      <c r="U1230">
        <f>VLOOKUP(F1230,Statenum_data!$A$1:$B$4,2,FALSE)</f>
        <v>3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 s="13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>
        <f>E1231/L1231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9">
        <f>(J1231/86400)+25569+(-6/24)</f>
        <v>40985.209803240738</v>
      </c>
      <c r="T1231" s="9">
        <f>(I1231/86400)+25569+(-6/24)</f>
        <v>41015.416666666664</v>
      </c>
      <c r="U1231">
        <f>VLOOKUP(F1231,Statenum_data!$A$1:$B$4,2,FALSE)</f>
        <v>3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 s="13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t="e">
        <f>E1232/L1232</f>
        <v>#DIV/0!</v>
      </c>
      <c r="Q1232" t="str">
        <f>LEFT(N1232,FIND("/",N1232)-1)</f>
        <v>music</v>
      </c>
      <c r="R1232" t="str">
        <f>RIGHT(N1232,LEN(N1232)-FIND("/",N1232))</f>
        <v>world music</v>
      </c>
      <c r="S1232" s="9">
        <f>(J1232/86400)+25569+(-6/24)</f>
        <v>40568.722569444442</v>
      </c>
      <c r="T1232" s="9">
        <f>(I1232/86400)+25569+(-6/24)</f>
        <v>40598.722569444442</v>
      </c>
      <c r="U1232">
        <f>VLOOKUP(F1232,Statenum_data!$A$1:$B$4,2,FALSE)</f>
        <v>3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 s="1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t="e">
        <f>E1233/L1233</f>
        <v>#DIV/0!</v>
      </c>
      <c r="Q1233" t="str">
        <f>LEFT(N1233,FIND("/",N1233)-1)</f>
        <v>music</v>
      </c>
      <c r="R1233" t="str">
        <f>RIGHT(N1233,LEN(N1233)-FIND("/",N1233))</f>
        <v>world music</v>
      </c>
      <c r="S1233" s="9">
        <f>(J1233/86400)+25569+(-6/24)</f>
        <v>42193.691759259258</v>
      </c>
      <c r="T1233" s="9">
        <f>(I1233/86400)+25569+(-6/24)</f>
        <v>42243.791666666672</v>
      </c>
      <c r="U1233">
        <f>VLOOKUP(F1233,Statenum_data!$A$1:$B$4,2,FALSE)</f>
        <v>3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 s="13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>
        <f>E1234/L1234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9">
        <f>(J1234/86400)+25569+(-6/24)</f>
        <v>41506.598032407404</v>
      </c>
      <c r="T1234" s="9">
        <f>(I1234/86400)+25569+(-6/24)</f>
        <v>41553.598032407404</v>
      </c>
      <c r="U1234">
        <f>VLOOKUP(F1234,Statenum_data!$A$1:$B$4,2,FALSE)</f>
        <v>3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 s="13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>
        <f>E1235/L1235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9">
        <f>(J1235/86400)+25569+(-6/24)</f>
        <v>40939.698773148149</v>
      </c>
      <c r="T1235" s="9">
        <f>(I1235/86400)+25569+(-6/24)</f>
        <v>40960.698773148149</v>
      </c>
      <c r="U1235">
        <f>VLOOKUP(F1235,Statenum_data!$A$1:$B$4,2,FALSE)</f>
        <v>3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 s="13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t="e">
        <f>E1236/L1236</f>
        <v>#DIV/0!</v>
      </c>
      <c r="Q1236" t="str">
        <f>LEFT(N1236,FIND("/",N1236)-1)</f>
        <v>music</v>
      </c>
      <c r="R1236" t="str">
        <f>RIGHT(N1236,LEN(N1236)-FIND("/",N1236))</f>
        <v>world music</v>
      </c>
      <c r="S1236" s="9">
        <f>(J1236/86400)+25569+(-6/24)</f>
        <v>42007.538680555561</v>
      </c>
      <c r="T1236" s="9">
        <f>(I1236/86400)+25569+(-6/24)</f>
        <v>42037.538680555561</v>
      </c>
      <c r="U1236">
        <f>VLOOKUP(F1236,Statenum_data!$A$1:$B$4,2,FALSE)</f>
        <v>3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 s="13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>
        <f>E1237/L1237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9">
        <f>(J1237/86400)+25569+(-6/24)</f>
        <v>41582.885405092595</v>
      </c>
      <c r="T1237" s="9">
        <f>(I1237/86400)+25569+(-6/24)</f>
        <v>41622.885405092595</v>
      </c>
      <c r="U1237">
        <f>VLOOKUP(F1237,Statenum_data!$A$1:$B$4,2,FALSE)</f>
        <v>3</v>
      </c>
    </row>
    <row r="1238" spans="1:21" x14ac:dyDescent="0.2">
      <c r="A1238">
        <v>1236</v>
      </c>
      <c r="B1238" s="3" t="s">
        <v>1237</v>
      </c>
      <c r="C1238" s="3" t="s">
        <v>5346</v>
      </c>
      <c r="D1238" s="13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t="e">
        <f>E1238/L1238</f>
        <v>#DIV/0!</v>
      </c>
      <c r="Q1238" t="str">
        <f>LEFT(N1238,FIND("/",N1238)-1)</f>
        <v>music</v>
      </c>
      <c r="R1238" t="str">
        <f>RIGHT(N1238,LEN(N1238)-FIND("/",N1238))</f>
        <v>world music</v>
      </c>
      <c r="S1238" s="9">
        <f>(J1238/86400)+25569+(-6/24)</f>
        <v>41110.430138888885</v>
      </c>
      <c r="T1238" s="9">
        <f>(I1238/86400)+25569+(-6/24)</f>
        <v>41118.416666666664</v>
      </c>
      <c r="U1238">
        <f>VLOOKUP(F1238,Statenum_data!$A$1:$B$4,2,FALSE)</f>
        <v>3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 s="13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t="e">
        <f>E1239/L1239</f>
        <v>#DIV/0!</v>
      </c>
      <c r="Q1239" t="str">
        <f>LEFT(N1239,FIND("/",N1239)-1)</f>
        <v>music</v>
      </c>
      <c r="R1239" t="str">
        <f>RIGHT(N1239,LEN(N1239)-FIND("/",N1239))</f>
        <v>world music</v>
      </c>
      <c r="S1239" s="9">
        <f>(J1239/86400)+25569+(-6/24)</f>
        <v>41125.033159722225</v>
      </c>
      <c r="T1239" s="9">
        <f>(I1239/86400)+25569+(-6/24)</f>
        <v>41145.033159722225</v>
      </c>
      <c r="U1239">
        <f>VLOOKUP(F1239,Statenum_data!$A$1:$B$4,2,FALSE)</f>
        <v>3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 s="13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>
        <f>E1240/L1240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9">
        <f>(J1240/86400)+25569+(-6/24)</f>
        <v>40731.36037037037</v>
      </c>
      <c r="T1240" s="9">
        <f>(I1240/86400)+25569+(-6/24)</f>
        <v>40761.36037037037</v>
      </c>
      <c r="U1240">
        <f>VLOOKUP(F1240,Statenum_data!$A$1:$B$4,2,FALSE)</f>
        <v>3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 s="13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t="e">
        <f>E1241/L1241</f>
        <v>#DIV/0!</v>
      </c>
      <c r="Q1241" t="str">
        <f>LEFT(N1241,FIND("/",N1241)-1)</f>
        <v>music</v>
      </c>
      <c r="R1241" t="str">
        <f>RIGHT(N1241,LEN(N1241)-FIND("/",N1241))</f>
        <v>world music</v>
      </c>
      <c r="S1241" s="9">
        <f>(J1241/86400)+25569+(-6/24)</f>
        <v>40883.712581018517</v>
      </c>
      <c r="T1241" s="9">
        <f>(I1241/86400)+25569+(-6/24)</f>
        <v>40913.712581018517</v>
      </c>
      <c r="U1241">
        <f>VLOOKUP(F1241,Statenum_data!$A$1:$B$4,2,FALSE)</f>
        <v>3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 s="13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>
        <f>E1242/L1242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9">
        <f>(J1242/86400)+25569+(-6/24)</f>
        <v>41408.790011574078</v>
      </c>
      <c r="T1242" s="9">
        <f>(I1242/86400)+25569+(-6/24)</f>
        <v>41467.660416666666</v>
      </c>
      <c r="U1242">
        <f>VLOOKUP(F1242,Statenum_data!$A$1:$B$4,2,FALSE)</f>
        <v>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 s="1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>
        <f>E1243/L1243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9">
        <f>(J1243/86400)+25569+(-6/24)</f>
        <v>41923.587731481479</v>
      </c>
      <c r="T1243" s="9">
        <f>(I1243/86400)+25569+(-6/24)</f>
        <v>41945.999305555553</v>
      </c>
      <c r="U1243">
        <f>VLOOKUP(F1243,Statenum_data!$A$1:$B$4,2,FALSE)</f>
        <v>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 s="13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>
        <f>E1244/L1244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9">
        <f>(J1244/86400)+25569+(-6/24)</f>
        <v>40781.915532407409</v>
      </c>
      <c r="T1244" s="9">
        <f>(I1244/86400)+25569+(-6/24)</f>
        <v>40797.304166666669</v>
      </c>
      <c r="U1244">
        <f>VLOOKUP(F1244,Statenum_data!$A$1:$B$4,2,FALSE)</f>
        <v>3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 s="13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>
        <f>E1245/L1245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9">
        <f>(J1245/86400)+25569+(-6/24)</f>
        <v>40671.629293981481</v>
      </c>
      <c r="T1245" s="9">
        <f>(I1245/86400)+25569+(-6/24)</f>
        <v>40732.625</v>
      </c>
      <c r="U1245">
        <f>VLOOKUP(F1245,Statenum_data!$A$1:$B$4,2,FALSE)</f>
        <v>3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 s="13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>
        <f>E1246/L1246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9">
        <f>(J1246/86400)+25569+(-6/24)</f>
        <v>41355.575497685189</v>
      </c>
      <c r="T1246" s="9">
        <f>(I1246/86400)+25569+(-6/24)</f>
        <v>41386.625</v>
      </c>
      <c r="U1246">
        <f>VLOOKUP(F1246,Statenum_data!$A$1:$B$4,2,FALSE)</f>
        <v>1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 s="13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>
        <f>E1247/L1247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9">
        <f>(J1247/86400)+25569+(-6/24)</f>
        <v>41774.34993055556</v>
      </c>
      <c r="T1247" s="9">
        <f>(I1247/86400)+25569+(-6/24)</f>
        <v>41804.34993055556</v>
      </c>
      <c r="U1247">
        <f>VLOOKUP(F1247,Statenum_data!$A$1:$B$4,2,FALSE)</f>
        <v>1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 s="13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>
        <f>E1248/L1248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9">
        <f>(J1248/86400)+25569+(-6/24)</f>
        <v>40837.793391203704</v>
      </c>
      <c r="T1248" s="9">
        <f>(I1248/86400)+25569+(-6/24)</f>
        <v>40882.835057870368</v>
      </c>
      <c r="U1248">
        <f>VLOOKUP(F1248,Statenum_data!$A$1:$B$4,2,FALSE)</f>
        <v>1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 s="13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>
        <f>E1249/L1249</f>
        <v>85.5</v>
      </c>
      <c r="Q1249" t="str">
        <f>LEFT(N1249,FIND("/",N1249)-1)</f>
        <v>music</v>
      </c>
      <c r="R1249" t="str">
        <f>RIGHT(N1249,LEN(N1249)-FIND("/",N1249))</f>
        <v>rock</v>
      </c>
      <c r="S1249" s="9">
        <f>(J1249/86400)+25569+(-6/24)</f>
        <v>41370.042303240742</v>
      </c>
      <c r="T1249" s="9">
        <f>(I1249/86400)+25569+(-6/24)</f>
        <v>41400.042303240742</v>
      </c>
      <c r="U1249">
        <f>VLOOKUP(F1249,Statenum_data!$A$1:$B$4,2,FALSE)</f>
        <v>1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 s="13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>
        <f>E1250/L1250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9">
        <f>(J1250/86400)+25569+(-6/24)</f>
        <v>41767.406863425924</v>
      </c>
      <c r="T1250" s="9">
        <f>(I1250/86400)+25569+(-6/24)</f>
        <v>41803.040972222225</v>
      </c>
      <c r="U1250">
        <f>VLOOKUP(F1250,Statenum_data!$A$1:$B$4,2,FALSE)</f>
        <v>1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 s="13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>
        <f>E1251/L1251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9">
        <f>(J1251/86400)+25569+(-6/24)</f>
        <v>41067.490868055553</v>
      </c>
      <c r="T1251" s="9">
        <f>(I1251/86400)+25569+(-6/24)</f>
        <v>41097.490868055553</v>
      </c>
      <c r="U1251">
        <f>VLOOKUP(F1251,Statenum_data!$A$1:$B$4,2,FALSE)</f>
        <v>1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 s="13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>
        <f>E1252/L1252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9">
        <f>(J1252/86400)+25569+(-6/24)</f>
        <v>41843.39271990741</v>
      </c>
      <c r="T1252" s="9">
        <f>(I1252/86400)+25569+(-6/24)</f>
        <v>41888.39271990741</v>
      </c>
      <c r="U1252">
        <f>VLOOKUP(F1252,Statenum_data!$A$1:$B$4,2,FALSE)</f>
        <v>1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 s="1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>
        <f>E1253/L1253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9">
        <f>(J1253/86400)+25569+(-6/24)</f>
        <v>40751.564432870371</v>
      </c>
      <c r="T1253" s="9">
        <f>(I1253/86400)+25569+(-6/24)</f>
        <v>40811.564432870371</v>
      </c>
      <c r="U1253">
        <f>VLOOKUP(F1253,Statenum_data!$A$1:$B$4,2,FALSE)</f>
        <v>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 s="13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>
        <f>E1254/L1254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9">
        <f>(J1254/86400)+25569+(-6/24)</f>
        <v>41543.738067129627</v>
      </c>
      <c r="T1254" s="9">
        <f>(I1254/86400)+25569+(-6/24)</f>
        <v>41571.738067129627</v>
      </c>
      <c r="U1254">
        <f>VLOOKUP(F1254,Statenum_data!$A$1:$B$4,2,FALSE)</f>
        <v>1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 s="13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>
        <f>E1255/L1255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9">
        <f>(J1255/86400)+25569+(-6/24)</f>
        <v>41855.533645833333</v>
      </c>
      <c r="T1255" s="9">
        <f>(I1255/86400)+25569+(-6/24)</f>
        <v>41885.533645833333</v>
      </c>
      <c r="U1255">
        <f>VLOOKUP(F1255,Statenum_data!$A$1:$B$4,2,FALSE)</f>
        <v>1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 s="13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>
        <f>E1256/L1256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9">
        <f>(J1256/86400)+25569+(-6/24)</f>
        <v>40487.371365740742</v>
      </c>
      <c r="T1256" s="9">
        <f>(I1256/86400)+25569+(-6/24)</f>
        <v>40543.957638888889</v>
      </c>
      <c r="U1256">
        <f>VLOOKUP(F1256,Statenum_data!$A$1:$B$4,2,FALSE)</f>
        <v>1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 s="13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>
        <f>E1257/L1257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9">
        <f>(J1257/86400)+25569+(-6/24)</f>
        <v>41579.595509259263</v>
      </c>
      <c r="T1257" s="9">
        <f>(I1257/86400)+25569+(-6/24)</f>
        <v>41609.637175925927</v>
      </c>
      <c r="U1257">
        <f>VLOOKUP(F1257,Statenum_data!$A$1:$B$4,2,FALSE)</f>
        <v>1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 s="13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>
        <f>E1258/L1258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9">
        <f>(J1258/86400)+25569+(-6/24)</f>
        <v>40921.669340277775</v>
      </c>
      <c r="T1258" s="9">
        <f>(I1258/86400)+25569+(-6/24)</f>
        <v>40951.669340277775</v>
      </c>
      <c r="U1258">
        <f>VLOOKUP(F1258,Statenum_data!$A$1:$B$4,2,FALSE)</f>
        <v>1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 s="13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>
        <f>E1259/L1259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9">
        <f>(J1259/86400)+25569+(-6/24)</f>
        <v>40586.835532407407</v>
      </c>
      <c r="T1259" s="9">
        <f>(I1259/86400)+25569+(-6/24)</f>
        <v>40635.793865740743</v>
      </c>
      <c r="U1259">
        <f>VLOOKUP(F1259,Statenum_data!$A$1:$B$4,2,FALSE)</f>
        <v>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 s="13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>
        <f>E1260/L1260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9">
        <f>(J1260/86400)+25569+(-6/24)</f>
        <v>41487.361250000002</v>
      </c>
      <c r="T1260" s="9">
        <f>(I1260/86400)+25569+(-6/24)</f>
        <v>41517.361250000002</v>
      </c>
      <c r="U1260">
        <f>VLOOKUP(F1260,Statenum_data!$A$1:$B$4,2,FALSE)</f>
        <v>1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 s="13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>
        <f>E1261/L1261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9">
        <f>(J1261/86400)+25569+(-6/24)</f>
        <v>41766.720648148148</v>
      </c>
      <c r="T1261" s="9">
        <f>(I1261/86400)+25569+(-6/24)</f>
        <v>41798.915972222225</v>
      </c>
      <c r="U1261">
        <f>VLOOKUP(F1261,Statenum_data!$A$1:$B$4,2,FALSE)</f>
        <v>1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 s="13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>
        <f>E1262/L1262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9">
        <f>(J1262/86400)+25569+(-6/24)</f>
        <v>41666.592824074076</v>
      </c>
      <c r="T1262" s="9">
        <f>(I1262/86400)+25569+(-6/24)</f>
        <v>41696.592824074076</v>
      </c>
      <c r="U1262">
        <f>VLOOKUP(F1262,Statenum_data!$A$1:$B$4,2,FALSE)</f>
        <v>1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 s="1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>
        <f>E1263/L1263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9">
        <f>(J1263/86400)+25569+(-6/24)</f>
        <v>41638.092905092592</v>
      </c>
      <c r="T1263" s="9">
        <f>(I1263/86400)+25569+(-6/24)</f>
        <v>41668.092905092592</v>
      </c>
      <c r="U1263">
        <f>VLOOKUP(F1263,Statenum_data!$A$1:$B$4,2,FALSE)</f>
        <v>1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 s="13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>
        <f>E1264/L1264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9">
        <f>(J1264/86400)+25569+(-6/24)</f>
        <v>41656.512638888889</v>
      </c>
      <c r="T1264" s="9">
        <f>(I1264/86400)+25569+(-6/24)</f>
        <v>41686.512638888889</v>
      </c>
      <c r="U1264">
        <f>VLOOKUP(F1264,Statenum_data!$A$1:$B$4,2,FALSE)</f>
        <v>1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 s="13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>
        <f>E1265/L1265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9">
        <f>(J1265/86400)+25569+(-6/24)</f>
        <v>41691.834143518521</v>
      </c>
      <c r="T1265" s="9">
        <f>(I1265/86400)+25569+(-6/24)</f>
        <v>41726.791666666664</v>
      </c>
      <c r="U1265">
        <f>VLOOKUP(F1265,Statenum_data!$A$1:$B$4,2,FALSE)</f>
        <v>1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 s="13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>
        <f>E1266/L1266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9">
        <f>(J1266/86400)+25569+(-6/24)</f>
        <v>41547.412997685184</v>
      </c>
      <c r="T1266" s="9">
        <f>(I1266/86400)+25569+(-6/24)</f>
        <v>41576.412997685184</v>
      </c>
      <c r="U1266">
        <f>VLOOKUP(F1266,Statenum_data!$A$1:$B$4,2,FALSE)</f>
        <v>1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 s="13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>
        <f>E1267/L1267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9">
        <f>(J1267/86400)+25569+(-6/24)</f>
        <v>40465.405266203699</v>
      </c>
      <c r="T1267" s="9">
        <f>(I1267/86400)+25569+(-6/24)</f>
        <v>40512.405266203699</v>
      </c>
      <c r="U1267">
        <f>VLOOKUP(F1267,Statenum_data!$A$1:$B$4,2,FALSE)</f>
        <v>1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 s="13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>
        <f>E1268/L1268</f>
        <v>190.9</v>
      </c>
      <c r="Q1268" t="str">
        <f>LEFT(N1268,FIND("/",N1268)-1)</f>
        <v>music</v>
      </c>
      <c r="R1268" t="str">
        <f>RIGHT(N1268,LEN(N1268)-FIND("/",N1268))</f>
        <v>rock</v>
      </c>
      <c r="S1268" s="9">
        <f>(J1268/86400)+25569+(-6/24)</f>
        <v>41620.62667824074</v>
      </c>
      <c r="T1268" s="9">
        <f>(I1268/86400)+25569+(-6/24)</f>
        <v>41650.62667824074</v>
      </c>
      <c r="U1268">
        <f>VLOOKUP(F1268,Statenum_data!$A$1:$B$4,2,FALSE)</f>
        <v>1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 s="13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>
        <f>E1269/L1269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9">
        <f>(J1269/86400)+25569+(-6/24)</f>
        <v>41449.335162037038</v>
      </c>
      <c r="T1269" s="9">
        <f>(I1269/86400)+25569+(-6/24)</f>
        <v>41479.335162037038</v>
      </c>
      <c r="U1269">
        <f>VLOOKUP(F1269,Statenum_data!$A$1:$B$4,2,FALSE)</f>
        <v>1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 s="13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>
        <f>E1270/L1270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9">
        <f>(J1270/86400)+25569+(-6/24)</f>
        <v>41507.595451388886</v>
      </c>
      <c r="T1270" s="9">
        <f>(I1270/86400)+25569+(-6/24)</f>
        <v>41537.595451388886</v>
      </c>
      <c r="U1270">
        <f>VLOOKUP(F1270,Statenum_data!$A$1:$B$4,2,FALSE)</f>
        <v>1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 s="13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>
        <f>E1271/L1271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9">
        <f>(J1271/86400)+25569+(-6/24)</f>
        <v>42445.573055555556</v>
      </c>
      <c r="T1271" s="9">
        <f>(I1271/86400)+25569+(-6/24)</f>
        <v>42475.75</v>
      </c>
      <c r="U1271">
        <f>VLOOKUP(F1271,Statenum_data!$A$1:$B$4,2,FALSE)</f>
        <v>1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 s="13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>
        <f>E1272/L1272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9">
        <f>(J1272/86400)+25569+(-6/24)</f>
        <v>40933.60696759259</v>
      </c>
      <c r="T1272" s="9">
        <f>(I1272/86400)+25569+(-6/24)</f>
        <v>40993.565300925926</v>
      </c>
      <c r="U1272">
        <f>VLOOKUP(F1272,Statenum_data!$A$1:$B$4,2,FALSE)</f>
        <v>1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 s="1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>
        <f>E1273/L1273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9">
        <f>(J1273/86400)+25569+(-6/24)</f>
        <v>41561.433553240742</v>
      </c>
      <c r="T1273" s="9">
        <f>(I1273/86400)+25569+(-6/24)</f>
        <v>41591.475219907406</v>
      </c>
      <c r="U1273">
        <f>VLOOKUP(F1273,Statenum_data!$A$1:$B$4,2,FALSE)</f>
        <v>1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 s="13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>
        <f>E1274/L1274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9">
        <f>(J1274/86400)+25569+(-6/24)</f>
        <v>40274.495127314818</v>
      </c>
      <c r="T1274" s="9">
        <f>(I1274/86400)+25569+(-6/24)</f>
        <v>40343.916666666664</v>
      </c>
      <c r="U1274">
        <f>VLOOKUP(F1274,Statenum_data!$A$1:$B$4,2,FALSE)</f>
        <v>1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 s="13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>
        <f>E1275/L1275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9">
        <f>(J1275/86400)+25569+(-6/24)</f>
        <v>41852.480219907404</v>
      </c>
      <c r="T1275" s="9">
        <f>(I1275/86400)+25569+(-6/24)</f>
        <v>41882.480219907404</v>
      </c>
      <c r="U1275">
        <f>VLOOKUP(F1275,Statenum_data!$A$1:$B$4,2,FALSE)</f>
        <v>1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 s="13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>
        <f>E1276/L1276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9">
        <f>(J1276/86400)+25569+(-6/24)</f>
        <v>41116.440104166664</v>
      </c>
      <c r="T1276" s="9">
        <f>(I1276/86400)+25569+(-6/24)</f>
        <v>41151.440104166664</v>
      </c>
      <c r="U1276">
        <f>VLOOKUP(F1276,Statenum_data!$A$1:$B$4,2,FALSE)</f>
        <v>1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 s="13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>
        <f>E1277/L1277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9">
        <f>(J1277/86400)+25569+(-6/24)</f>
        <v>41458.617905092593</v>
      </c>
      <c r="T1277" s="9">
        <f>(I1277/86400)+25569+(-6/24)</f>
        <v>41493.617905092593</v>
      </c>
      <c r="U1277">
        <f>VLOOKUP(F1277,Statenum_data!$A$1:$B$4,2,FALSE)</f>
        <v>1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 s="13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>
        <f>E1278/L1278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9">
        <f>(J1278/86400)+25569+(-6/24)</f>
        <v>40007.454247685186</v>
      </c>
      <c r="T1278" s="9">
        <f>(I1278/86400)+25569+(-6/24)</f>
        <v>40056.916666666664</v>
      </c>
      <c r="U1278">
        <f>VLOOKUP(F1278,Statenum_data!$A$1:$B$4,2,FALSE)</f>
        <v>1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 s="13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>
        <f>E1279/L1279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9">
        <f>(J1279/86400)+25569+(-6/24)</f>
        <v>41121.311886574076</v>
      </c>
      <c r="T1279" s="9">
        <f>(I1279/86400)+25569+(-6/24)</f>
        <v>41156.311886574076</v>
      </c>
      <c r="U1279">
        <f>VLOOKUP(F1279,Statenum_data!$A$1:$B$4,2,FALSE)</f>
        <v>1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 s="13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>
        <f>E1280/L1280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9">
        <f>(J1280/86400)+25569+(-6/24)</f>
        <v>41786.305162037039</v>
      </c>
      <c r="T1280" s="9">
        <f>(I1280/86400)+25569+(-6/24)</f>
        <v>41814.833333333336</v>
      </c>
      <c r="U1280">
        <f>VLOOKUP(F1280,Statenum_data!$A$1:$B$4,2,FALSE)</f>
        <v>1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 s="13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>
        <f>E1281/L1281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9">
        <f>(J1281/86400)+25569+(-6/24)</f>
        <v>41681.849189814813</v>
      </c>
      <c r="T1281" s="9">
        <f>(I1281/86400)+25569+(-6/24)</f>
        <v>41721.807523148149</v>
      </c>
      <c r="U1281">
        <f>VLOOKUP(F1281,Statenum_data!$A$1:$B$4,2,FALSE)</f>
        <v>1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 s="13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>
        <f>E1282/L1282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9">
        <f>(J1282/86400)+25569+(-6/24)</f>
        <v>40513.507569444446</v>
      </c>
      <c r="T1282" s="9">
        <f>(I1282/86400)+25569+(-6/24)</f>
        <v>40603.507569444446</v>
      </c>
      <c r="U1282">
        <f>VLOOKUP(F1282,Statenum_data!$A$1:$B$4,2,FALSE)</f>
        <v>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 s="1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>
        <f>E1283/L1283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9">
        <f>(J1283/86400)+25569+(-6/24)</f>
        <v>41463.493472222224</v>
      </c>
      <c r="T1283" s="9">
        <f>(I1283/86400)+25569+(-6/24)</f>
        <v>41483.493472222224</v>
      </c>
      <c r="U1283">
        <f>VLOOKUP(F1283,Statenum_data!$A$1:$B$4,2,FALSE)</f>
        <v>1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 s="13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>
        <f>E1284/L1284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9">
        <f>(J1284/86400)+25569+(-6/24)</f>
        <v>41586.225173611107</v>
      </c>
      <c r="T1284" s="9">
        <f>(I1284/86400)+25569+(-6/24)</f>
        <v>41616.957638888889</v>
      </c>
      <c r="U1284">
        <f>VLOOKUP(F1284,Statenum_data!$A$1:$B$4,2,FALSE)</f>
        <v>1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 s="13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>
        <f>E1285/L1285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9">
        <f>(J1285/86400)+25569+(-6/24)</f>
        <v>41320.467465277776</v>
      </c>
      <c r="T1285" s="9">
        <f>(I1285/86400)+25569+(-6/24)</f>
        <v>41343.916666666664</v>
      </c>
      <c r="U1285">
        <f>VLOOKUP(F1285,Statenum_data!$A$1:$B$4,2,FALSE)</f>
        <v>1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 s="13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>
        <f>E1286/L1286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9">
        <f>(J1286/86400)+25569+(-6/24)</f>
        <v>42711.98474537037</v>
      </c>
      <c r="T1286" s="9">
        <f>(I1286/86400)+25569+(-6/24)</f>
        <v>42735.457638888889</v>
      </c>
      <c r="U1286">
        <f>VLOOKUP(F1286,Statenum_data!$A$1:$B$4,2,FALSE)</f>
        <v>1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 s="13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>
        <f>E1287/L1287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9">
        <f>(J1287/86400)+25569+(-6/24)</f>
        <v>42160.333043981482</v>
      </c>
      <c r="T1287" s="9">
        <f>(I1287/86400)+25569+(-6/24)</f>
        <v>42175.333043981482</v>
      </c>
      <c r="U1287">
        <f>VLOOKUP(F1287,Statenum_data!$A$1:$B$4,2,FALSE)</f>
        <v>1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 s="13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>
        <f>E1288/L1288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9">
        <f>(J1288/86400)+25569+(-6/24)</f>
        <v>42039.134571759263</v>
      </c>
      <c r="T1288" s="9">
        <f>(I1288/86400)+25569+(-6/24)</f>
        <v>42052.333333333328</v>
      </c>
      <c r="U1288">
        <f>VLOOKUP(F1288,Statenum_data!$A$1:$B$4,2,FALSE)</f>
        <v>1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 s="13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>
        <f>E1289/L1289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9">
        <f>(J1289/86400)+25569+(-6/24)</f>
        <v>42107.371018518519</v>
      </c>
      <c r="T1289" s="9">
        <f>(I1289/86400)+25569+(-6/24)</f>
        <v>42167.371018518519</v>
      </c>
      <c r="U1289">
        <f>VLOOKUP(F1289,Statenum_data!$A$1:$B$4,2,FALSE)</f>
        <v>1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 s="13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>
        <f>E1290/L1290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9">
        <f>(J1290/86400)+25569+(-6/24)</f>
        <v>42560.904664351852</v>
      </c>
      <c r="T1290" s="9">
        <f>(I1290/86400)+25569+(-6/24)</f>
        <v>42591.916666666672</v>
      </c>
      <c r="U1290">
        <f>VLOOKUP(F1290,Statenum_data!$A$1:$B$4,2,FALSE)</f>
        <v>1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 s="13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>
        <f>E1291/L1291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9">
        <f>(J1291/86400)+25569+(-6/24)</f>
        <v>42708.884780092594</v>
      </c>
      <c r="T1291" s="9">
        <f>(I1291/86400)+25569+(-6/24)</f>
        <v>42738.884780092594</v>
      </c>
      <c r="U1291">
        <f>VLOOKUP(F1291,Statenum_data!$A$1:$B$4,2,FALSE)</f>
        <v>1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 s="13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>
        <f>E1292/L1292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9">
        <f>(J1292/86400)+25569+(-6/24)</f>
        <v>42086.364942129629</v>
      </c>
      <c r="T1292" s="9">
        <f>(I1292/86400)+25569+(-6/24)</f>
        <v>42117.040972222225</v>
      </c>
      <c r="U1292">
        <f>VLOOKUP(F1292,Statenum_data!$A$1:$B$4,2,FALSE)</f>
        <v>1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 s="1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>
        <f>E1293/L1293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9">
        <f>(J1293/86400)+25569+(-6/24)</f>
        <v>42064.402673611112</v>
      </c>
      <c r="T1293" s="9">
        <f>(I1293/86400)+25569+(-6/24)</f>
        <v>42101.041666666672</v>
      </c>
      <c r="U1293">
        <f>VLOOKUP(F1293,Statenum_data!$A$1:$B$4,2,FALSE)</f>
        <v>1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 s="13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>
        <f>E1294/L1294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9">
        <f>(J1294/86400)+25569+(-6/24)</f>
        <v>42256.514212962968</v>
      </c>
      <c r="T1294" s="9">
        <f>(I1294/86400)+25569+(-6/24)</f>
        <v>42283.707638888889</v>
      </c>
      <c r="U1294">
        <f>VLOOKUP(F1294,Statenum_data!$A$1:$B$4,2,FALSE)</f>
        <v>1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 s="13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>
        <f>E1295/L1295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9">
        <f>(J1295/86400)+25569+(-6/24)</f>
        <v>42292.451053240744</v>
      </c>
      <c r="T1295" s="9">
        <f>(I1295/86400)+25569+(-6/24)</f>
        <v>42322.492719907408</v>
      </c>
      <c r="U1295">
        <f>VLOOKUP(F1295,Statenum_data!$A$1:$B$4,2,FALSE)</f>
        <v>1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 s="13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>
        <f>E1296/L1296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9">
        <f>(J1296/86400)+25569+(-6/24)</f>
        <v>42278.203668981485</v>
      </c>
      <c r="T1296" s="9">
        <f>(I1296/86400)+25569+(-6/24)</f>
        <v>42296.208333333328</v>
      </c>
      <c r="U1296">
        <f>VLOOKUP(F1296,Statenum_data!$A$1:$B$4,2,FALSE)</f>
        <v>1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 s="13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>
        <f>E1297/L1297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9">
        <f>(J1297/86400)+25569+(-6/24)</f>
        <v>42184.322881944448</v>
      </c>
      <c r="T1297" s="9">
        <f>(I1297/86400)+25569+(-6/24)</f>
        <v>42214.458333333328</v>
      </c>
      <c r="U1297">
        <f>VLOOKUP(F1297,Statenum_data!$A$1:$B$4,2,FALSE)</f>
        <v>1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 s="13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>
        <f>E1298/L1298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9">
        <f>(J1298/86400)+25569+(-6/24)</f>
        <v>42422.800613425927</v>
      </c>
      <c r="T1298" s="9">
        <f>(I1298/86400)+25569+(-6/24)</f>
        <v>42442.758946759262</v>
      </c>
      <c r="U1298">
        <f>VLOOKUP(F1298,Statenum_data!$A$1:$B$4,2,FALSE)</f>
        <v>1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 s="13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>
        <f>E1299/L1299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9">
        <f>(J1299/86400)+25569+(-6/24)</f>
        <v>42461.497199074074</v>
      </c>
      <c r="T1299" s="9">
        <f>(I1299/86400)+25569+(-6/24)</f>
        <v>42491.497199074074</v>
      </c>
      <c r="U1299">
        <f>VLOOKUP(F1299,Statenum_data!$A$1:$B$4,2,FALSE)</f>
        <v>1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 s="13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>
        <f>E1300/L1300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9">
        <f>(J1300/86400)+25569+(-6/24)</f>
        <v>42458.430925925924</v>
      </c>
      <c r="T1300" s="9">
        <f>(I1300/86400)+25569+(-6/24)</f>
        <v>42488.430925925924</v>
      </c>
      <c r="U1300">
        <f>VLOOKUP(F1300,Statenum_data!$A$1:$B$4,2,FALSE)</f>
        <v>1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 s="13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>
        <f>E1301/L1301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9">
        <f>(J1301/86400)+25569+(-6/24)</f>
        <v>42169.564340277779</v>
      </c>
      <c r="T1301" s="9">
        <f>(I1301/86400)+25569+(-6/24)</f>
        <v>42199.564340277779</v>
      </c>
      <c r="U1301">
        <f>VLOOKUP(F1301,Statenum_data!$A$1:$B$4,2,FALSE)</f>
        <v>1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 s="13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>
        <f>E1302/L1302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9">
        <f>(J1302/86400)+25569+(-6/24)</f>
        <v>42483.425208333334</v>
      </c>
      <c r="T1302" s="9">
        <f>(I1302/86400)+25569+(-6/24)</f>
        <v>42522.539583333331</v>
      </c>
      <c r="U1302">
        <f>VLOOKUP(F1302,Statenum_data!$A$1:$B$4,2,FALSE)</f>
        <v>1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 s="1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>
        <f>E1303/L1303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9">
        <f>(J1303/86400)+25569+(-6/24)</f>
        <v>42195.499745370369</v>
      </c>
      <c r="T1303" s="9">
        <f>(I1303/86400)+25569+(-6/24)</f>
        <v>42205.875</v>
      </c>
      <c r="U1303">
        <f>VLOOKUP(F1303,Statenum_data!$A$1:$B$4,2,FALSE)</f>
        <v>1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 s="13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>
        <f>E1304/L1304</f>
        <v>50</v>
      </c>
      <c r="Q1304" t="str">
        <f>LEFT(N1304,FIND("/",N1304)-1)</f>
        <v>theater</v>
      </c>
      <c r="R1304" t="str">
        <f>RIGHT(N1304,LEN(N1304)-FIND("/",N1304))</f>
        <v>plays</v>
      </c>
      <c r="S1304" s="9">
        <f>(J1304/86400)+25569+(-6/24)</f>
        <v>42674.807997685188</v>
      </c>
      <c r="T1304" s="9">
        <f>(I1304/86400)+25569+(-6/24)</f>
        <v>42704.849664351852</v>
      </c>
      <c r="U1304">
        <f>VLOOKUP(F1304,Statenum_data!$A$1:$B$4,2,FALSE)</f>
        <v>1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 s="13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>
        <f>E1305/L1305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9">
        <f>(J1305/86400)+25569+(-6/24)</f>
        <v>42566.191203703704</v>
      </c>
      <c r="T1305" s="9">
        <f>(I1305/86400)+25569+(-6/24)</f>
        <v>42582.208333333328</v>
      </c>
      <c r="U1305">
        <f>VLOOKUP(F1305,Statenum_data!$A$1:$B$4,2,FALSE)</f>
        <v>1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 s="13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>
        <f>E1306/L1306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9">
        <f>(J1306/86400)+25569+(-6/24)</f>
        <v>42746.944502314815</v>
      </c>
      <c r="T1306" s="9">
        <f>(I1306/86400)+25569+(-6/24)</f>
        <v>42806.902835648143</v>
      </c>
      <c r="U1306">
        <f>VLOOKUP(F1306,Statenum_data!$A$1:$B$4,2,FALSE)</f>
        <v>3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 s="13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>
        <f>E1307/L1307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9">
        <f>(J1307/86400)+25569+(-6/24)</f>
        <v>42543.415601851855</v>
      </c>
      <c r="T1307" s="9">
        <f>(I1307/86400)+25569+(-6/24)</f>
        <v>42572.479166666672</v>
      </c>
      <c r="U1307">
        <f>VLOOKUP(F1307,Statenum_data!$A$1:$B$4,2,FALSE)</f>
        <v>3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 s="13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>
        <f>E1308/L1308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9">
        <f>(J1308/86400)+25569+(-6/24)</f>
        <v>41947.207569444443</v>
      </c>
      <c r="T1308" s="9">
        <f>(I1308/86400)+25569+(-6/24)</f>
        <v>41977.207569444443</v>
      </c>
      <c r="U1308">
        <f>VLOOKUP(F1308,Statenum_data!$A$1:$B$4,2,FALSE)</f>
        <v>3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 s="13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>
        <f>E1309/L1309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9">
        <f>(J1309/86400)+25569+(-6/24)</f>
        <v>42387.253229166672</v>
      </c>
      <c r="T1309" s="9">
        <f>(I1309/86400)+25569+(-6/24)</f>
        <v>42417.253229166672</v>
      </c>
      <c r="U1309">
        <f>VLOOKUP(F1309,Statenum_data!$A$1:$B$4,2,FALSE)</f>
        <v>3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 s="13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>
        <f>E1310/L1310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9">
        <f>(J1310/86400)+25569+(-6/24)</f>
        <v>42611.363564814819</v>
      </c>
      <c r="T1310" s="9">
        <f>(I1310/86400)+25569+(-6/24)</f>
        <v>42651.363564814819</v>
      </c>
      <c r="U1310">
        <f>VLOOKUP(F1310,Statenum_data!$A$1:$B$4,2,FALSE)</f>
        <v>3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 s="13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>
        <f>E1311/L1311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9">
        <f>(J1311/86400)+25569+(-6/24)</f>
        <v>42257.632731481484</v>
      </c>
      <c r="T1311" s="9">
        <f>(I1311/86400)+25569+(-6/24)</f>
        <v>42292.632731481484</v>
      </c>
      <c r="U1311">
        <f>VLOOKUP(F1311,Statenum_data!$A$1:$B$4,2,FALSE)</f>
        <v>3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 s="13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>
        <f>E1312/L1312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9">
        <f>(J1312/86400)+25569+(-6/24)</f>
        <v>42556.417245370365</v>
      </c>
      <c r="T1312" s="9">
        <f>(I1312/86400)+25569+(-6/24)</f>
        <v>42601.417245370365</v>
      </c>
      <c r="U1312">
        <f>VLOOKUP(F1312,Statenum_data!$A$1:$B$4,2,FALSE)</f>
        <v>3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 s="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>
        <f>E1313/L1313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9">
        <f>(J1313/86400)+25569+(-6/24)</f>
        <v>42669.552303240736</v>
      </c>
      <c r="T1313" s="9">
        <f>(I1313/86400)+25569+(-6/24)</f>
        <v>42704.593969907408</v>
      </c>
      <c r="U1313">
        <f>VLOOKUP(F1313,Statenum_data!$A$1:$B$4,2,FALSE)</f>
        <v>3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 s="13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>
        <f>E1314/L1314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9">
        <f>(J1314/86400)+25569+(-6/24)</f>
        <v>42082.452800925923</v>
      </c>
      <c r="T1314" s="9">
        <f>(I1314/86400)+25569+(-6/24)</f>
        <v>42112.452800925923</v>
      </c>
      <c r="U1314">
        <f>VLOOKUP(F1314,Statenum_data!$A$1:$B$4,2,FALSE)</f>
        <v>3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 s="13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>
        <f>E1315/L1315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9">
        <f>(J1315/86400)+25569+(-6/24)</f>
        <v>42402.459652777776</v>
      </c>
      <c r="T1315" s="9">
        <f>(I1315/86400)+25569+(-6/24)</f>
        <v>42432.459652777776</v>
      </c>
      <c r="U1315">
        <f>VLOOKUP(F1315,Statenum_data!$A$1:$B$4,2,FALSE)</f>
        <v>3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 s="13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>
        <f>E1316/L1316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9">
        <f>(J1316/86400)+25569+(-6/24)</f>
        <v>42604.419675925921</v>
      </c>
      <c r="T1316" s="9">
        <f>(I1316/86400)+25569+(-6/24)</f>
        <v>42664.419675925921</v>
      </c>
      <c r="U1316">
        <f>VLOOKUP(F1316,Statenum_data!$A$1:$B$4,2,FALSE)</f>
        <v>3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 s="13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>
        <f>E1317/L1317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9">
        <f>(J1317/86400)+25569+(-6/24)</f>
        <v>42278.248240740737</v>
      </c>
      <c r="T1317" s="9">
        <f>(I1317/86400)+25569+(-6/24)</f>
        <v>42313.791666666672</v>
      </c>
      <c r="U1317">
        <f>VLOOKUP(F1317,Statenum_data!$A$1:$B$4,2,FALSE)</f>
        <v>3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 s="13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>
        <f>E1318/L1318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9">
        <f>(J1318/86400)+25569+(-6/24)</f>
        <v>42393.711909722224</v>
      </c>
      <c r="T1318" s="9">
        <f>(I1318/86400)+25569+(-6/24)</f>
        <v>42428.711909722224</v>
      </c>
      <c r="U1318">
        <f>VLOOKUP(F1318,Statenum_data!$A$1:$B$4,2,FALSE)</f>
        <v>3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 s="13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>
        <f>E1319/L1319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9">
        <f>(J1319/86400)+25569+(-6/24)</f>
        <v>42519.985486111109</v>
      </c>
      <c r="T1319" s="9">
        <f>(I1319/86400)+25569+(-6/24)</f>
        <v>42572.333333333328</v>
      </c>
      <c r="U1319">
        <f>VLOOKUP(F1319,Statenum_data!$A$1:$B$4,2,FALSE)</f>
        <v>3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 s="13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>
        <f>E1320/L1320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9">
        <f>(J1320/86400)+25569+(-6/24)</f>
        <v>41984.793657407412</v>
      </c>
      <c r="T1320" s="9">
        <f>(I1320/86400)+25569+(-6/24)</f>
        <v>42014.793657407412</v>
      </c>
      <c r="U1320">
        <f>VLOOKUP(F1320,Statenum_data!$A$1:$B$4,2,FALSE)</f>
        <v>3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 s="13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>
        <f>E1321/L1321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9">
        <f>(J1321/86400)+25569+(-6/24)</f>
        <v>41816.562094907407</v>
      </c>
      <c r="T1321" s="9">
        <f>(I1321/86400)+25569+(-6/24)</f>
        <v>41831.416666666664</v>
      </c>
      <c r="U1321">
        <f>VLOOKUP(F1321,Statenum_data!$A$1:$B$4,2,FALSE)</f>
        <v>3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 s="13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>
        <f>E1322/L1322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9">
        <f>(J1322/86400)+25569+(-6/24)</f>
        <v>42705.440347222218</v>
      </c>
      <c r="T1322" s="9">
        <f>(I1322/86400)+25569+(-6/24)</f>
        <v>42734.708333333328</v>
      </c>
      <c r="U1322">
        <f>VLOOKUP(F1322,Statenum_data!$A$1:$B$4,2,FALSE)</f>
        <v>3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 s="1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>
        <f>E1323/L1323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9">
        <f>(J1323/86400)+25569+(-6/24)</f>
        <v>42697.49927083333</v>
      </c>
      <c r="T1323" s="9">
        <f>(I1323/86400)+25569+(-6/24)</f>
        <v>42727.49927083333</v>
      </c>
      <c r="U1323">
        <f>VLOOKUP(F1323,Statenum_data!$A$1:$B$4,2,FALSE)</f>
        <v>3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 s="13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>
        <f>E1324/L1324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9">
        <f>(J1324/86400)+25569+(-6/24)</f>
        <v>42115.406539351854</v>
      </c>
      <c r="T1324" s="9">
        <f>(I1324/86400)+25569+(-6/24)</f>
        <v>42145.406539351854</v>
      </c>
      <c r="U1324">
        <f>VLOOKUP(F1324,Statenum_data!$A$1:$B$4,2,FALSE)</f>
        <v>3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 s="13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>
        <f>E1325/L1325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9">
        <f>(J1325/86400)+25569+(-6/24)</f>
        <v>42451.448449074072</v>
      </c>
      <c r="T1325" s="9">
        <f>(I1325/86400)+25569+(-6/24)</f>
        <v>42486.038194444445</v>
      </c>
      <c r="U1325">
        <f>VLOOKUP(F1325,Statenum_data!$A$1:$B$4,2,FALSE)</f>
        <v>3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 s="13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>
        <f>E1326/L1326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9">
        <f>(J1326/86400)+25569+(-6/24)</f>
        <v>42626.383703703701</v>
      </c>
      <c r="T1326" s="9">
        <f>(I1326/86400)+25569+(-6/24)</f>
        <v>42656.383703703701</v>
      </c>
      <c r="U1326">
        <f>VLOOKUP(F1326,Statenum_data!$A$1:$B$4,2,FALSE)</f>
        <v>3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 s="13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>
        <f>E1327/L1327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9">
        <f>(J1327/86400)+25569+(-6/24)</f>
        <v>42703.836053240739</v>
      </c>
      <c r="T1327" s="9">
        <f>(I1327/86400)+25569+(-6/24)</f>
        <v>42733.836053240739</v>
      </c>
      <c r="U1327">
        <f>VLOOKUP(F1327,Statenum_data!$A$1:$B$4,2,FALSE)</f>
        <v>3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 s="13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>
        <f>E1328/L1328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9">
        <f>(J1328/86400)+25569+(-6/24)</f>
        <v>41974.541990740741</v>
      </c>
      <c r="T1328" s="9">
        <f>(I1328/86400)+25569+(-6/24)</f>
        <v>42019.541990740741</v>
      </c>
      <c r="U1328">
        <f>VLOOKUP(F1328,Statenum_data!$A$1:$B$4,2,FALSE)</f>
        <v>3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 s="13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>
        <f>E1329/L1329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9">
        <f>(J1329/86400)+25569+(-6/24)</f>
        <v>42123.428645833337</v>
      </c>
      <c r="T1329" s="9">
        <f>(I1329/86400)+25569+(-6/24)</f>
        <v>42153.428645833337</v>
      </c>
      <c r="U1329">
        <f>VLOOKUP(F1329,Statenum_data!$A$1:$B$4,2,FALSE)</f>
        <v>3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 s="13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>
        <f>E1330/L1330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9">
        <f>(J1330/86400)+25569+(-6/24)</f>
        <v>42612.392754629633</v>
      </c>
      <c r="T1330" s="9">
        <f>(I1330/86400)+25569+(-6/24)</f>
        <v>42657.392754629633</v>
      </c>
      <c r="U1330">
        <f>VLOOKUP(F1330,Statenum_data!$A$1:$B$4,2,FALSE)</f>
        <v>3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 s="13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>
        <f>E1331/L1331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9">
        <f>(J1331/86400)+25569+(-6/24)</f>
        <v>41934.971585648149</v>
      </c>
      <c r="T1331" s="9">
        <f>(I1331/86400)+25569+(-6/24)</f>
        <v>41975.013252314813</v>
      </c>
      <c r="U1331">
        <f>VLOOKUP(F1331,Statenum_data!$A$1:$B$4,2,FALSE)</f>
        <v>3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 s="13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>
        <f>E1332/L1332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9">
        <f>(J1332/86400)+25569+(-6/24)</f>
        <v>42522.026724537034</v>
      </c>
      <c r="T1332" s="9">
        <f>(I1332/86400)+25569+(-6/24)</f>
        <v>42552.916666666672</v>
      </c>
      <c r="U1332">
        <f>VLOOKUP(F1332,Statenum_data!$A$1:$B$4,2,FALSE)</f>
        <v>3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 s="1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>
        <f>E1333/L1333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9">
        <f>(J1333/86400)+25569+(-6/24)</f>
        <v>42569.25409722222</v>
      </c>
      <c r="T1333" s="9">
        <f>(I1333/86400)+25569+(-6/24)</f>
        <v>42599.25409722222</v>
      </c>
      <c r="U1333">
        <f>VLOOKUP(F1333,Statenum_data!$A$1:$B$4,2,FALSE)</f>
        <v>3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 s="13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t="e">
        <f>E1334/L1334</f>
        <v>#DIV/0!</v>
      </c>
      <c r="Q1334" t="str">
        <f>LEFT(N1334,FIND("/",N1334)-1)</f>
        <v>technology</v>
      </c>
      <c r="R1334" t="str">
        <f>RIGHT(N1334,LEN(N1334)-FIND("/",N1334))</f>
        <v>wearables</v>
      </c>
      <c r="S1334" s="9">
        <f>(J1334/86400)+25569+(-6/24)</f>
        <v>42731.810277777782</v>
      </c>
      <c r="T1334" s="9">
        <f>(I1334/86400)+25569+(-6/24)</f>
        <v>42761.810277777782</v>
      </c>
      <c r="U1334">
        <f>VLOOKUP(F1334,Statenum_data!$A$1:$B$4,2,FALSE)</f>
        <v>3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 s="13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t="e">
        <f>E1335/L1335</f>
        <v>#DIV/0!</v>
      </c>
      <c r="Q1335" t="str">
        <f>LEFT(N1335,FIND("/",N1335)-1)</f>
        <v>technology</v>
      </c>
      <c r="R1335" t="str">
        <f>RIGHT(N1335,LEN(N1335)-FIND("/",N1335))</f>
        <v>wearables</v>
      </c>
      <c r="S1335" s="9">
        <f>(J1335/86400)+25569+(-6/24)</f>
        <v>41805.856770833336</v>
      </c>
      <c r="T1335" s="9">
        <f>(I1335/86400)+25569+(-6/24)</f>
        <v>41835.856770833336</v>
      </c>
      <c r="U1335">
        <f>VLOOKUP(F1335,Statenum_data!$A$1:$B$4,2,FALSE)</f>
        <v>3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 s="13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>
        <f>E1336/L1336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9">
        <f>(J1336/86400)+25569+(-6/24)</f>
        <v>42410.524155092593</v>
      </c>
      <c r="T1336" s="9">
        <f>(I1336/86400)+25569+(-6/24)</f>
        <v>42440.524155092593</v>
      </c>
      <c r="U1336">
        <f>VLOOKUP(F1336,Statenum_data!$A$1:$B$4,2,FALSE)</f>
        <v>3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 s="13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>
        <f>E1337/L1337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9">
        <f>(J1337/86400)+25569+(-6/24)</f>
        <v>42313.686365740738</v>
      </c>
      <c r="T1337" s="9">
        <f>(I1337/86400)+25569+(-6/24)</f>
        <v>42343.686365740738</v>
      </c>
      <c r="U1337">
        <f>VLOOKUP(F1337,Statenum_data!$A$1:$B$4,2,FALSE)</f>
        <v>3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 s="13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>
        <f>E1338/L1338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9">
        <f>(J1338/86400)+25569+(-6/24)</f>
        <v>41955.613750000004</v>
      </c>
      <c r="T1338" s="9">
        <f>(I1338/86400)+25569+(-6/24)</f>
        <v>41990.613750000004</v>
      </c>
      <c r="U1338">
        <f>VLOOKUP(F1338,Statenum_data!$A$1:$B$4,2,FALSE)</f>
        <v>3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 s="13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>
        <f>E1339/L1339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9">
        <f>(J1339/86400)+25569+(-6/24)</f>
        <v>42767.327303240745</v>
      </c>
      <c r="T1339" s="9">
        <f>(I1339/86400)+25569+(-6/24)</f>
        <v>42797.327303240745</v>
      </c>
      <c r="U1339">
        <f>VLOOKUP(F1339,Statenum_data!$A$1:$B$4,2,FALSE)</f>
        <v>3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 s="13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>
        <f>E1340/L1340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9">
        <f>(J1340/86400)+25569+(-6/24)</f>
        <v>42188.553622685184</v>
      </c>
      <c r="T1340" s="9">
        <f>(I1340/86400)+25569+(-6/24)</f>
        <v>42218.553622685184</v>
      </c>
      <c r="U1340">
        <f>VLOOKUP(F1340,Statenum_data!$A$1:$B$4,2,FALSE)</f>
        <v>3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 s="13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>
        <f>E1341/L1341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9">
        <f>(J1341/86400)+25569+(-6/24)</f>
        <v>41936.397164351853</v>
      </c>
      <c r="T1341" s="9">
        <f>(I1341/86400)+25569+(-6/24)</f>
        <v>41981.438831018517</v>
      </c>
      <c r="U1341">
        <f>VLOOKUP(F1341,Statenum_data!$A$1:$B$4,2,FALSE)</f>
        <v>3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 s="13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t="e">
        <f>E1342/L1342</f>
        <v>#DIV/0!</v>
      </c>
      <c r="Q1342" t="str">
        <f>LEFT(N1342,FIND("/",N1342)-1)</f>
        <v>technology</v>
      </c>
      <c r="R1342" t="str">
        <f>RIGHT(N1342,LEN(N1342)-FIND("/",N1342))</f>
        <v>wearables</v>
      </c>
      <c r="S1342" s="9">
        <f>(J1342/86400)+25569+(-6/24)</f>
        <v>41836.345520833333</v>
      </c>
      <c r="T1342" s="9">
        <f>(I1342/86400)+25569+(-6/24)</f>
        <v>41866.345520833333</v>
      </c>
      <c r="U1342">
        <f>VLOOKUP(F1342,Statenum_data!$A$1:$B$4,2,FALSE)</f>
        <v>3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 s="1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>
        <f>E1343/L1343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9">
        <f>(J1343/86400)+25569+(-6/24)</f>
        <v>42612.374039351853</v>
      </c>
      <c r="T1343" s="9">
        <f>(I1343/86400)+25569+(-6/24)</f>
        <v>42644.374039351853</v>
      </c>
      <c r="U1343">
        <f>VLOOKUP(F1343,Statenum_data!$A$1:$B$4,2,FALSE)</f>
        <v>3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 s="13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>
        <f>E1344/L1344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9">
        <f>(J1344/86400)+25569+(-6/24)</f>
        <v>42172.566423611112</v>
      </c>
      <c r="T1344" s="9">
        <f>(I1344/86400)+25569+(-6/24)</f>
        <v>42202.566423611112</v>
      </c>
      <c r="U1344">
        <f>VLOOKUP(F1344,Statenum_data!$A$1:$B$4,2,FALSE)</f>
        <v>3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 s="13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>
        <f>E1345/L1345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9">
        <f>(J1345/86400)+25569+(-6/24)</f>
        <v>42542.276423611111</v>
      </c>
      <c r="T1345" s="9">
        <f>(I1345/86400)+25569+(-6/24)</f>
        <v>42600.915972222225</v>
      </c>
      <c r="U1345">
        <f>VLOOKUP(F1345,Statenum_data!$A$1:$B$4,2,FALSE)</f>
        <v>3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 s="13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>
        <f>E1346/L1346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9">
        <f>(J1346/86400)+25569+(-6/24)</f>
        <v>42522.539803240739</v>
      </c>
      <c r="T1346" s="9">
        <f>(I1346/86400)+25569+(-6/24)</f>
        <v>42551.539803240739</v>
      </c>
      <c r="U1346">
        <f>VLOOKUP(F1346,Statenum_data!$A$1:$B$4,2,FALSE)</f>
        <v>1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 s="13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>
        <f>E1347/L1347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9">
        <f>(J1347/86400)+25569+(-6/24)</f>
        <v>41799.564340277779</v>
      </c>
      <c r="T1347" s="9">
        <f>(I1347/86400)+25569+(-6/24)</f>
        <v>41834.564340277779</v>
      </c>
      <c r="U1347">
        <f>VLOOKUP(F1347,Statenum_data!$A$1:$B$4,2,FALSE)</f>
        <v>1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 s="13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>
        <f>E1348/L1348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9">
        <f>(J1348/86400)+25569+(-6/24)</f>
        <v>41421.825821759259</v>
      </c>
      <c r="T1348" s="9">
        <f>(I1348/86400)+25569+(-6/24)</f>
        <v>41451.825821759259</v>
      </c>
      <c r="U1348">
        <f>VLOOKUP(F1348,Statenum_data!$A$1:$B$4,2,FALSE)</f>
        <v>1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 s="13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>
        <f>E1349/L1349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9">
        <f>(J1349/86400)+25569+(-6/24)</f>
        <v>42040.388020833328</v>
      </c>
      <c r="T1349" s="9">
        <f>(I1349/86400)+25569+(-6/24)</f>
        <v>42070.388020833328</v>
      </c>
      <c r="U1349">
        <f>VLOOKUP(F1349,Statenum_data!$A$1:$B$4,2,FALSE)</f>
        <v>1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 s="13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>
        <f>E1350/L1350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9">
        <f>(J1350/86400)+25569+(-6/24)</f>
        <v>41963.256168981483</v>
      </c>
      <c r="T1350" s="9">
        <f>(I1350/86400)+25569+(-6/24)</f>
        <v>41991.256168981483</v>
      </c>
      <c r="U1350">
        <f>VLOOKUP(F1350,Statenum_data!$A$1:$B$4,2,FALSE)</f>
        <v>1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 s="13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>
        <f>E1351/L1351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9">
        <f>(J1351/86400)+25569+(-6/24)</f>
        <v>42317.08258101852</v>
      </c>
      <c r="T1351" s="9">
        <f>(I1351/86400)+25569+(-6/24)</f>
        <v>42354.040972222225</v>
      </c>
      <c r="U1351">
        <f>VLOOKUP(F1351,Statenum_data!$A$1:$B$4,2,FALSE)</f>
        <v>1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 s="13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>
        <f>E1352/L1352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9">
        <f>(J1352/86400)+25569+(-6/24)</f>
        <v>42333.763124999998</v>
      </c>
      <c r="T1352" s="9">
        <f>(I1352/86400)+25569+(-6/24)</f>
        <v>42363.763124999998</v>
      </c>
      <c r="U1352">
        <f>VLOOKUP(F1352,Statenum_data!$A$1:$B$4,2,FALSE)</f>
        <v>1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 s="1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>
        <f>E1353/L1353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9">
        <f>(J1353/86400)+25569+(-6/24)</f>
        <v>42382.49009259259</v>
      </c>
      <c r="T1353" s="9">
        <f>(I1353/86400)+25569+(-6/24)</f>
        <v>42412.49009259259</v>
      </c>
      <c r="U1353">
        <f>VLOOKUP(F1353,Statenum_data!$A$1:$B$4,2,FALSE)</f>
        <v>1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 s="13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>
        <f>E1354/L1354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9">
        <f>(J1354/86400)+25569+(-6/24)</f>
        <v>42200.328310185185</v>
      </c>
      <c r="T1354" s="9">
        <f>(I1354/86400)+25569+(-6/24)</f>
        <v>42251.915972222225</v>
      </c>
      <c r="U1354">
        <f>VLOOKUP(F1354,Statenum_data!$A$1:$B$4,2,FALSE)</f>
        <v>1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 s="13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>
        <f>E1355/L1355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9">
        <f>(J1355/86400)+25569+(-6/24)</f>
        <v>41308.86791666667</v>
      </c>
      <c r="T1355" s="9">
        <f>(I1355/86400)+25569+(-6/24)</f>
        <v>41343.75</v>
      </c>
      <c r="U1355">
        <f>VLOOKUP(F1355,Statenum_data!$A$1:$B$4,2,FALSE)</f>
        <v>1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 s="13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>
        <f>E1356/L1356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9">
        <f>(J1356/86400)+25569+(-6/24)</f>
        <v>42502.557627314818</v>
      </c>
      <c r="T1356" s="9">
        <f>(I1356/86400)+25569+(-6/24)</f>
        <v>42532.557627314818</v>
      </c>
      <c r="U1356">
        <f>VLOOKUP(F1356,Statenum_data!$A$1:$B$4,2,FALSE)</f>
        <v>1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 s="13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>
        <f>E1357/L1357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9">
        <f>(J1357/86400)+25569+(-6/24)</f>
        <v>41213.004687499997</v>
      </c>
      <c r="T1357" s="9">
        <f>(I1357/86400)+25569+(-6/24)</f>
        <v>41243.166666666664</v>
      </c>
      <c r="U1357">
        <f>VLOOKUP(F1357,Statenum_data!$A$1:$B$4,2,FALSE)</f>
        <v>1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 s="13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>
        <f>E1358/L1358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9">
        <f>(J1358/86400)+25569+(-6/24)</f>
        <v>41429.788888888885</v>
      </c>
      <c r="T1358" s="9">
        <f>(I1358/86400)+25569+(-6/24)</f>
        <v>41459.788888888885</v>
      </c>
      <c r="U1358">
        <f>VLOOKUP(F1358,Statenum_data!$A$1:$B$4,2,FALSE)</f>
        <v>1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 s="13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>
        <f>E1359/L1359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9">
        <f>(J1359/86400)+25569+(-6/24)</f>
        <v>41304.712233796294</v>
      </c>
      <c r="T1359" s="9">
        <f>(I1359/86400)+25569+(-6/24)</f>
        <v>41333.999305555553</v>
      </c>
      <c r="U1359">
        <f>VLOOKUP(F1359,Statenum_data!$A$1:$B$4,2,FALSE)</f>
        <v>1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 s="13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>
        <f>E1360/L1360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9">
        <f>(J1360/86400)+25569+(-6/24)</f>
        <v>40689.320868055554</v>
      </c>
      <c r="T1360" s="9">
        <f>(I1360/86400)+25569+(-6/24)</f>
        <v>40719.320868055554</v>
      </c>
      <c r="U1360">
        <f>VLOOKUP(F1360,Statenum_data!$A$1:$B$4,2,FALSE)</f>
        <v>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 s="13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>
        <f>E1361/L1361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9">
        <f>(J1361/86400)+25569+(-6/24)</f>
        <v>40668.564699074072</v>
      </c>
      <c r="T1361" s="9">
        <f>(I1361/86400)+25569+(-6/24)</f>
        <v>40730.564699074072</v>
      </c>
      <c r="U1361">
        <f>VLOOKUP(F1361,Statenum_data!$A$1:$B$4,2,FALSE)</f>
        <v>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 s="13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>
        <f>E1362/L1362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9">
        <f>(J1362/86400)+25569+(-6/24)</f>
        <v>41095.650694444441</v>
      </c>
      <c r="T1362" s="9">
        <f>(I1362/86400)+25569+(-6/24)</f>
        <v>41123.650694444441</v>
      </c>
      <c r="U1362">
        <f>VLOOKUP(F1362,Statenum_data!$A$1:$B$4,2,FALSE)</f>
        <v>1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 s="1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>
        <f>E1363/L1363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9">
        <f>(J1363/86400)+25569+(-6/24)</f>
        <v>41781.467268518521</v>
      </c>
      <c r="T1363" s="9">
        <f>(I1363/86400)+25569+(-6/24)</f>
        <v>41811.467268518521</v>
      </c>
      <c r="U1363">
        <f>VLOOKUP(F1363,Statenum_data!$A$1:$B$4,2,FALSE)</f>
        <v>1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 s="13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>
        <f>E1364/L1364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9">
        <f>(J1364/86400)+25569+(-6/24)</f>
        <v>41464.684386574074</v>
      </c>
      <c r="T1364" s="9">
        <f>(I1364/86400)+25569+(-6/24)</f>
        <v>41524.684386574074</v>
      </c>
      <c r="U1364">
        <f>VLOOKUP(F1364,Statenum_data!$A$1:$B$4,2,FALSE)</f>
        <v>1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 s="13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>
        <f>E1365/L1365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9">
        <f>(J1365/86400)+25569+(-6/24)</f>
        <v>42396.5940625</v>
      </c>
      <c r="T1365" s="9">
        <f>(I1365/86400)+25569+(-6/24)</f>
        <v>42415.082638888889</v>
      </c>
      <c r="U1365">
        <f>VLOOKUP(F1365,Statenum_data!$A$1:$B$4,2,FALSE)</f>
        <v>1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 s="13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>
        <f>E1366/L1366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9">
        <f>(J1366/86400)+25569+(-6/24)</f>
        <v>41951.4456712963</v>
      </c>
      <c r="T1366" s="9">
        <f>(I1366/86400)+25569+(-6/24)</f>
        <v>42011.4456712963</v>
      </c>
      <c r="U1366">
        <f>VLOOKUP(F1366,Statenum_data!$A$1:$B$4,2,FALSE)</f>
        <v>1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 s="13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>
        <f>E1367/L1367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9">
        <f>(J1367/86400)+25569+(-6/24)</f>
        <v>42049.483240740738</v>
      </c>
      <c r="T1367" s="9">
        <f>(I1367/86400)+25569+(-6/24)</f>
        <v>42079.441574074073</v>
      </c>
      <c r="U1367">
        <f>VLOOKUP(F1367,Statenum_data!$A$1:$B$4,2,FALSE)</f>
        <v>1</v>
      </c>
    </row>
    <row r="1368" spans="1:21" x14ac:dyDescent="0.2">
      <c r="A1368">
        <v>1366</v>
      </c>
      <c r="B1368" s="3" t="s">
        <v>1367</v>
      </c>
      <c r="C1368" s="3" t="s">
        <v>5476</v>
      </c>
      <c r="D1368" s="13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>
        <f>E1368/L1368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9">
        <f>(J1368/86400)+25569+(-6/24)</f>
        <v>41924.746099537035</v>
      </c>
      <c r="T1368" s="9">
        <f>(I1368/86400)+25569+(-6/24)</f>
        <v>41969.787766203706</v>
      </c>
      <c r="U1368">
        <f>VLOOKUP(F1368,Statenum_data!$A$1:$B$4,2,FALSE)</f>
        <v>1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 s="13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>
        <f>E1369/L1369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9">
        <f>(J1369/86400)+25569+(-6/24)</f>
        <v>42291.752893518518</v>
      </c>
      <c r="T1369" s="9">
        <f>(I1369/86400)+25569+(-6/24)</f>
        <v>42321.794560185182</v>
      </c>
      <c r="U1369">
        <f>VLOOKUP(F1369,Statenum_data!$A$1:$B$4,2,FALSE)</f>
        <v>1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 s="13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>
        <f>E1370/L1370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9">
        <f>(J1370/86400)+25569+(-6/24)</f>
        <v>42145.940902777773</v>
      </c>
      <c r="T1370" s="9">
        <f>(I1370/86400)+25569+(-6/24)</f>
        <v>42169.940902777773</v>
      </c>
      <c r="U1370">
        <f>VLOOKUP(F1370,Statenum_data!$A$1:$B$4,2,FALSE)</f>
        <v>1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 s="13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>
        <f>E1371/L1371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9">
        <f>(J1371/86400)+25569+(-6/24)</f>
        <v>41710.344282407408</v>
      </c>
      <c r="T1371" s="9">
        <f>(I1371/86400)+25569+(-6/24)</f>
        <v>41740.344282407408</v>
      </c>
      <c r="U1371">
        <f>VLOOKUP(F1371,Statenum_data!$A$1:$B$4,2,FALSE)</f>
        <v>1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 s="13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>
        <f>E1372/L1372</f>
        <v>77.75</v>
      </c>
      <c r="Q1372" t="str">
        <f>LEFT(N1372,FIND("/",N1372)-1)</f>
        <v>music</v>
      </c>
      <c r="R1372" t="str">
        <f>RIGHT(N1372,LEN(N1372)-FIND("/",N1372))</f>
        <v>rock</v>
      </c>
      <c r="S1372" s="9">
        <f>(J1372/86400)+25569+(-6/24)</f>
        <v>41547.75335648148</v>
      </c>
      <c r="T1372" s="9">
        <f>(I1372/86400)+25569+(-6/24)</f>
        <v>41562.75335648148</v>
      </c>
      <c r="U1372">
        <f>VLOOKUP(F1372,Statenum_data!$A$1:$B$4,2,FALSE)</f>
        <v>1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 s="1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>
        <f>E1373/L1373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9">
        <f>(J1373/86400)+25569+(-6/24)</f>
        <v>42101.508587962962</v>
      </c>
      <c r="T1373" s="9">
        <f>(I1373/86400)+25569+(-6/24)</f>
        <v>42131.508587962962</v>
      </c>
      <c r="U1373">
        <f>VLOOKUP(F1373,Statenum_data!$A$1:$B$4,2,FALSE)</f>
        <v>1</v>
      </c>
    </row>
    <row r="1374" spans="1:21" x14ac:dyDescent="0.2">
      <c r="A1374">
        <v>1372</v>
      </c>
      <c r="B1374" s="3" t="s">
        <v>1373</v>
      </c>
      <c r="C1374" s="3" t="s">
        <v>5482</v>
      </c>
      <c r="D1374" s="13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>
        <f>E1374/L1374</f>
        <v>38.75</v>
      </c>
      <c r="Q1374" t="str">
        <f>LEFT(N1374,FIND("/",N1374)-1)</f>
        <v>music</v>
      </c>
      <c r="R1374" t="str">
        <f>RIGHT(N1374,LEN(N1374)-FIND("/",N1374))</f>
        <v>rock</v>
      </c>
      <c r="S1374" s="9">
        <f>(J1374/86400)+25569+(-6/24)</f>
        <v>41072.489953703705</v>
      </c>
      <c r="T1374" s="9">
        <f>(I1374/86400)+25569+(-6/24)</f>
        <v>41102.489953703705</v>
      </c>
      <c r="U1374">
        <f>VLOOKUP(F1374,Statenum_data!$A$1:$B$4,2,FALSE)</f>
        <v>1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 s="13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>
        <f>E1375/L1375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9">
        <f>(J1375/86400)+25569+(-6/24)</f>
        <v>42704.70177083333</v>
      </c>
      <c r="T1375" s="9">
        <f>(I1375/86400)+25569+(-6/24)</f>
        <v>42734.70177083333</v>
      </c>
      <c r="U1375">
        <f>VLOOKUP(F1375,Statenum_data!$A$1:$B$4,2,FALSE)</f>
        <v>1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 s="13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>
        <f>E1376/L1376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9">
        <f>(J1376/86400)+25569+(-6/24)</f>
        <v>42423.911898148144</v>
      </c>
      <c r="T1376" s="9">
        <f>(I1376/86400)+25569+(-6/24)</f>
        <v>42453.87023148148</v>
      </c>
      <c r="U1376">
        <f>VLOOKUP(F1376,Statenum_data!$A$1:$B$4,2,FALSE)</f>
        <v>1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 s="13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>
        <f>E1377/L1377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9">
        <f>(J1377/86400)+25569+(-6/24)</f>
        <v>42719.816192129627</v>
      </c>
      <c r="T1377" s="9">
        <f>(I1377/86400)+25569+(-6/24)</f>
        <v>42749.816192129627</v>
      </c>
      <c r="U1377">
        <f>VLOOKUP(F1377,Statenum_data!$A$1:$B$4,2,FALSE)</f>
        <v>1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 s="13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>
        <f>E1378/L1378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9">
        <f>(J1378/86400)+25569+(-6/24)</f>
        <v>42677.419050925921</v>
      </c>
      <c r="T1378" s="9">
        <f>(I1378/86400)+25569+(-6/24)</f>
        <v>42707.460717592592</v>
      </c>
      <c r="U1378">
        <f>VLOOKUP(F1378,Statenum_data!$A$1:$B$4,2,FALSE)</f>
        <v>1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 s="13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>
        <f>E1379/L1379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9">
        <f>(J1379/86400)+25569+(-6/24)</f>
        <v>42746.969560185185</v>
      </c>
      <c r="T1379" s="9">
        <f>(I1379/86400)+25569+(-6/24)</f>
        <v>42768.924305555556</v>
      </c>
      <c r="U1379">
        <f>VLOOKUP(F1379,Statenum_data!$A$1:$B$4,2,FALSE)</f>
        <v>1</v>
      </c>
    </row>
    <row r="1380" spans="1:21" x14ac:dyDescent="0.2">
      <c r="A1380">
        <v>1378</v>
      </c>
      <c r="B1380" s="3" t="s">
        <v>1379</v>
      </c>
      <c r="C1380" s="3" t="s">
        <v>5488</v>
      </c>
      <c r="D1380" s="13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>
        <f>E1380/L1380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9">
        <f>(J1380/86400)+25569+(-6/24)</f>
        <v>42568.509375000001</v>
      </c>
      <c r="T1380" s="9">
        <f>(I1380/86400)+25569+(-6/24)</f>
        <v>42583.509375000001</v>
      </c>
      <c r="U1380">
        <f>VLOOKUP(F1380,Statenum_data!$A$1:$B$4,2,FALSE)</f>
        <v>1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 s="13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>
        <f>E1381/L1381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9">
        <f>(J1381/86400)+25569+(-6/24)</f>
        <v>42130.241620370369</v>
      </c>
      <c r="T1381" s="9">
        <f>(I1381/86400)+25569+(-6/24)</f>
        <v>42160.241620370369</v>
      </c>
      <c r="U1381">
        <f>VLOOKUP(F1381,Statenum_data!$A$1:$B$4,2,FALSE)</f>
        <v>1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 s="13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>
        <f>E1382/L1382</f>
        <v>21.2</v>
      </c>
      <c r="Q1382" t="str">
        <f>LEFT(N1382,FIND("/",N1382)-1)</f>
        <v>music</v>
      </c>
      <c r="R1382" t="str">
        <f>RIGHT(N1382,LEN(N1382)-FIND("/",N1382))</f>
        <v>rock</v>
      </c>
      <c r="S1382" s="9">
        <f>(J1382/86400)+25569+(-6/24)</f>
        <v>42141.512800925921</v>
      </c>
      <c r="T1382" s="9">
        <f>(I1382/86400)+25569+(-6/24)</f>
        <v>42163.833333333328</v>
      </c>
      <c r="U1382">
        <f>VLOOKUP(F1382,Statenum_data!$A$1:$B$4,2,FALSE)</f>
        <v>1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 s="1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>
        <f>E1383/L1383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9">
        <f>(J1383/86400)+25569+(-6/24)</f>
        <v>42702.964409722219</v>
      </c>
      <c r="T1383" s="9">
        <f>(I1383/86400)+25569+(-6/24)</f>
        <v>42732.964409722219</v>
      </c>
      <c r="U1383">
        <f>VLOOKUP(F1383,Statenum_data!$A$1:$B$4,2,FALSE)</f>
        <v>1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 s="13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>
        <f>E1384/L1384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9">
        <f>(J1384/86400)+25569+(-6/24)</f>
        <v>41370.550185185188</v>
      </c>
      <c r="T1384" s="9">
        <f>(I1384/86400)+25569+(-6/24)</f>
        <v>41400.550185185188</v>
      </c>
      <c r="U1384">
        <f>VLOOKUP(F1384,Statenum_data!$A$1:$B$4,2,FALSE)</f>
        <v>1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 s="13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>
        <f>E1385/L1385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9">
        <f>(J1385/86400)+25569+(-6/24)</f>
        <v>42706.824976851851</v>
      </c>
      <c r="T1385" s="9">
        <f>(I1385/86400)+25569+(-6/24)</f>
        <v>42726.824976851851</v>
      </c>
      <c r="U1385">
        <f>VLOOKUP(F1385,Statenum_data!$A$1:$B$4,2,FALSE)</f>
        <v>1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 s="13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>
        <f>E1386/L1386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9">
        <f>(J1386/86400)+25569+(-6/24)</f>
        <v>42160.485208333332</v>
      </c>
      <c r="T1386" s="9">
        <f>(I1386/86400)+25569+(-6/24)</f>
        <v>42190.485208333332</v>
      </c>
      <c r="U1386">
        <f>VLOOKUP(F1386,Statenum_data!$A$1:$B$4,2,FALSE)</f>
        <v>1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 s="13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>
        <f>E1387/L1387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9">
        <f>(J1387/86400)+25569+(-6/24)</f>
        <v>42433.438900462963</v>
      </c>
      <c r="T1387" s="9">
        <f>(I1387/86400)+25569+(-6/24)</f>
        <v>42489.257638888885</v>
      </c>
      <c r="U1387">
        <f>VLOOKUP(F1387,Statenum_data!$A$1:$B$4,2,FALSE)</f>
        <v>1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 s="13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>
        <f>E1388/L1388</f>
        <v>62.5</v>
      </c>
      <c r="Q1388" t="str">
        <f>LEFT(N1388,FIND("/",N1388)-1)</f>
        <v>music</v>
      </c>
      <c r="R1388" t="str">
        <f>RIGHT(N1388,LEN(N1388)-FIND("/",N1388))</f>
        <v>rock</v>
      </c>
      <c r="S1388" s="9">
        <f>(J1388/86400)+25569+(-6/24)</f>
        <v>42184.396863425922</v>
      </c>
      <c r="T1388" s="9">
        <f>(I1388/86400)+25569+(-6/24)</f>
        <v>42214.396863425922</v>
      </c>
      <c r="U1388">
        <f>VLOOKUP(F1388,Statenum_data!$A$1:$B$4,2,FALSE)</f>
        <v>1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 s="13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>
        <f>E1389/L1389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9">
        <f>(J1389/86400)+25569+(-6/24)</f>
        <v>42126.67123842593</v>
      </c>
      <c r="T1389" s="9">
        <f>(I1389/86400)+25569+(-6/24)</f>
        <v>42157.9375</v>
      </c>
      <c r="U1389">
        <f>VLOOKUP(F1389,Statenum_data!$A$1:$B$4,2,FALSE)</f>
        <v>1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 s="13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>
        <f>E1390/L1390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9">
        <f>(J1390/86400)+25569+(-6/24)</f>
        <v>42634.364780092597</v>
      </c>
      <c r="T1390" s="9">
        <f>(I1390/86400)+25569+(-6/24)</f>
        <v>42660.426388888889</v>
      </c>
      <c r="U1390">
        <f>VLOOKUP(F1390,Statenum_data!$A$1:$B$4,2,FALSE)</f>
        <v>1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 s="13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>
        <f>E1391/L1391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9">
        <f>(J1391/86400)+25569+(-6/24)</f>
        <v>42565.230983796297</v>
      </c>
      <c r="T1391" s="9">
        <f>(I1391/86400)+25569+(-6/24)</f>
        <v>42595.230983796297</v>
      </c>
      <c r="U1391">
        <f>VLOOKUP(F1391,Statenum_data!$A$1:$B$4,2,FALSE)</f>
        <v>1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 s="13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>
        <f>E1392/L1392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9">
        <f>(J1392/86400)+25569+(-6/24)</f>
        <v>42087.553310185191</v>
      </c>
      <c r="T1392" s="9">
        <f>(I1392/86400)+25569+(-6/24)</f>
        <v>42121.466666666667</v>
      </c>
      <c r="U1392">
        <f>VLOOKUP(F1392,Statenum_data!$A$1:$B$4,2,FALSE)</f>
        <v>1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 s="1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>
        <f>E1393/L1393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9">
        <f>(J1393/86400)+25569+(-6/24)</f>
        <v>42193.400671296295</v>
      </c>
      <c r="T1393" s="9">
        <f>(I1393/86400)+25569+(-6/24)</f>
        <v>42237.957638888889</v>
      </c>
      <c r="U1393">
        <f>VLOOKUP(F1393,Statenum_data!$A$1:$B$4,2,FALSE)</f>
        <v>1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 s="13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>
        <f>E1394/L1394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9">
        <f>(J1394/86400)+25569+(-6/24)</f>
        <v>42400.904930555553</v>
      </c>
      <c r="T1394" s="9">
        <f>(I1394/86400)+25569+(-6/24)</f>
        <v>42431.904930555553</v>
      </c>
      <c r="U1394">
        <f>VLOOKUP(F1394,Statenum_data!$A$1:$B$4,2,FALSE)</f>
        <v>1</v>
      </c>
    </row>
    <row r="1395" spans="1:21" x14ac:dyDescent="0.2">
      <c r="A1395">
        <v>1393</v>
      </c>
      <c r="B1395" s="3" t="s">
        <v>1394</v>
      </c>
      <c r="C1395" s="3" t="s">
        <v>5503</v>
      </c>
      <c r="D1395" s="13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>
        <f>E1395/L1395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9">
        <f>(J1395/86400)+25569+(-6/24)</f>
        <v>42553.431979166664</v>
      </c>
      <c r="T1395" s="9">
        <f>(I1395/86400)+25569+(-6/24)</f>
        <v>42583.431979166664</v>
      </c>
      <c r="U1395">
        <f>VLOOKUP(F1395,Statenum_data!$A$1:$B$4,2,FALSE)</f>
        <v>1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 s="13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>
        <f>E1396/L1396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9">
        <f>(J1396/86400)+25569+(-6/24)</f>
        <v>42751.894976851851</v>
      </c>
      <c r="T1396" s="9">
        <f>(I1396/86400)+25569+(-6/24)</f>
        <v>42794.875</v>
      </c>
      <c r="U1396">
        <f>VLOOKUP(F1396,Statenum_data!$A$1:$B$4,2,FALSE)</f>
        <v>1</v>
      </c>
    </row>
    <row r="1397" spans="1:21" x14ac:dyDescent="0.2">
      <c r="A1397">
        <v>1395</v>
      </c>
      <c r="B1397" s="3" t="s">
        <v>1396</v>
      </c>
      <c r="C1397" s="3" t="s">
        <v>5505</v>
      </c>
      <c r="D1397" s="13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>
        <f>E1397/L1397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9">
        <f>(J1397/86400)+25569+(-6/24)</f>
        <v>42719.65834490741</v>
      </c>
      <c r="T1397" s="9">
        <f>(I1397/86400)+25569+(-6/24)</f>
        <v>42749.65834490741</v>
      </c>
      <c r="U1397">
        <f>VLOOKUP(F1397,Statenum_data!$A$1:$B$4,2,FALSE)</f>
        <v>1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 s="13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>
        <f>E1398/L1398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9">
        <f>(J1398/86400)+25569+(-6/24)</f>
        <v>42018.74863425926</v>
      </c>
      <c r="T1398" s="9">
        <f>(I1398/86400)+25569+(-6/24)</f>
        <v>42048.74863425926</v>
      </c>
      <c r="U1398">
        <f>VLOOKUP(F1398,Statenum_data!$A$1:$B$4,2,FALSE)</f>
        <v>1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 s="13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>
        <f>E1399/L1399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9">
        <f>(J1399/86400)+25569+(-6/24)</f>
        <v>42640.667939814812</v>
      </c>
      <c r="T1399" s="9">
        <f>(I1399/86400)+25569+(-6/24)</f>
        <v>42670.638194444444</v>
      </c>
      <c r="U1399">
        <f>VLOOKUP(F1399,Statenum_data!$A$1:$B$4,2,FALSE)</f>
        <v>1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 s="13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>
        <f>E1400/L1400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9">
        <f>(J1400/86400)+25569+(-6/24)</f>
        <v>42526.624236111107</v>
      </c>
      <c r="T1400" s="9">
        <f>(I1400/86400)+25569+(-6/24)</f>
        <v>42556.624236111107</v>
      </c>
      <c r="U1400">
        <f>VLOOKUP(F1400,Statenum_data!$A$1:$B$4,2,FALSE)</f>
        <v>1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 s="13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>
        <f>E1401/L1401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9">
        <f>(J1401/86400)+25569+(-6/24)</f>
        <v>41888.754317129627</v>
      </c>
      <c r="T1401" s="9">
        <f>(I1401/86400)+25569+(-6/24)</f>
        <v>41918.754317129627</v>
      </c>
      <c r="U1401">
        <f>VLOOKUP(F1401,Statenum_data!$A$1:$B$4,2,FALSE)</f>
        <v>1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 s="13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>
        <f>E1402/L1402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9">
        <f>(J1402/86400)+25569+(-6/24)</f>
        <v>42498.091122685189</v>
      </c>
      <c r="T1402" s="9">
        <f>(I1402/86400)+25569+(-6/24)</f>
        <v>42532.979166666672</v>
      </c>
      <c r="U1402">
        <f>VLOOKUP(F1402,Statenum_data!$A$1:$B$4,2,FALSE)</f>
        <v>1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 s="1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>
        <f>E1403/L1403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9">
        <f>(J1403/86400)+25569+(-6/24)</f>
        <v>41399.74622685185</v>
      </c>
      <c r="T1403" s="9">
        <f>(I1403/86400)+25569+(-6/24)</f>
        <v>41420.74622685185</v>
      </c>
      <c r="U1403">
        <f>VLOOKUP(F1403,Statenum_data!$A$1:$B$4,2,FALSE)</f>
        <v>1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 s="13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>
        <f>E1404/L1404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9">
        <f>(J1404/86400)+25569+(-6/24)</f>
        <v>42064.803368055553</v>
      </c>
      <c r="T1404" s="9">
        <f>(I1404/86400)+25569+(-6/24)</f>
        <v>42124.761701388888</v>
      </c>
      <c r="U1404">
        <f>VLOOKUP(F1404,Statenum_data!$A$1:$B$4,2,FALSE)</f>
        <v>1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 s="13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>
        <f>E1405/L1405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9">
        <f>(J1405/86400)+25569+(-6/24)</f>
        <v>41450.812905092593</v>
      </c>
      <c r="T1405" s="9">
        <f>(I1405/86400)+25569+(-6/24)</f>
        <v>41480.812905092593</v>
      </c>
      <c r="U1405">
        <f>VLOOKUP(F1405,Statenum_data!$A$1:$B$4,2,FALSE)</f>
        <v>1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 s="13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>
        <f>E1406/L1406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9">
        <f>(J1406/86400)+25569+(-6/24)</f>
        <v>42032.260243055556</v>
      </c>
      <c r="T1406" s="9">
        <f>(I1406/86400)+25569+(-6/24)</f>
        <v>42057.260243055556</v>
      </c>
      <c r="U1406">
        <f>VLOOKUP(F1406,Statenum_data!$A$1:$B$4,2,FALSE)</f>
        <v>2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 s="13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>
        <f>E1407/L1407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9">
        <f>(J1407/86400)+25569+(-6/24)</f>
        <v>41941.430567129632</v>
      </c>
      <c r="T1407" s="9">
        <f>(I1407/86400)+25569+(-6/24)</f>
        <v>41971.472233796296</v>
      </c>
      <c r="U1407">
        <f>VLOOKUP(F1407,Statenum_data!$A$1:$B$4,2,FALSE)</f>
        <v>2</v>
      </c>
    </row>
    <row r="1408" spans="1:21" x14ac:dyDescent="0.2">
      <c r="A1408">
        <v>1406</v>
      </c>
      <c r="B1408" s="3" t="s">
        <v>1407</v>
      </c>
      <c r="C1408" s="3" t="s">
        <v>5516</v>
      </c>
      <c r="D1408" s="13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>
        <f>E1408/L1408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9">
        <f>(J1408/86400)+25569+(-6/24)</f>
        <v>42297.182951388888</v>
      </c>
      <c r="T1408" s="9">
        <f>(I1408/86400)+25569+(-6/24)</f>
        <v>42350.166666666672</v>
      </c>
      <c r="U1408">
        <f>VLOOKUP(F1408,Statenum_data!$A$1:$B$4,2,FALSE)</f>
        <v>2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 s="13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>
        <f>E1409/L1409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9">
        <f>(J1409/86400)+25569+(-6/24)</f>
        <v>41838.286782407406</v>
      </c>
      <c r="T1409" s="9">
        <f>(I1409/86400)+25569+(-6/24)</f>
        <v>41863.286782407406</v>
      </c>
      <c r="U1409">
        <f>VLOOKUP(F1409,Statenum_data!$A$1:$B$4,2,FALSE)</f>
        <v>2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 s="13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>
        <f>E1410/L1410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9">
        <f>(J1410/86400)+25569+(-6/24)</f>
        <v>42291.622175925921</v>
      </c>
      <c r="T1410" s="9">
        <f>(I1410/86400)+25569+(-6/24)</f>
        <v>42321.663842592592</v>
      </c>
      <c r="U1410">
        <f>VLOOKUP(F1410,Statenum_data!$A$1:$B$4,2,FALSE)</f>
        <v>2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 s="13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t="e">
        <f>E1411/L1411</f>
        <v>#DIV/0!</v>
      </c>
      <c r="Q1411" t="str">
        <f>LEFT(N1411,FIND("/",N1411)-1)</f>
        <v>publishing</v>
      </c>
      <c r="R1411" t="str">
        <f>RIGHT(N1411,LEN(N1411)-FIND("/",N1411))</f>
        <v>translations</v>
      </c>
      <c r="S1411" s="9">
        <f>(J1411/86400)+25569+(-6/24)</f>
        <v>41944.883506944447</v>
      </c>
      <c r="T1411" s="9">
        <f>(I1411/86400)+25569+(-6/24)</f>
        <v>42004.925173611111</v>
      </c>
      <c r="U1411">
        <f>VLOOKUP(F1411,Statenum_data!$A$1:$B$4,2,FALSE)</f>
        <v>2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 s="13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>
        <f>E1412/L1412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9">
        <f>(J1412/86400)+25569+(-6/24)</f>
        <v>42479.068518518514</v>
      </c>
      <c r="T1412" s="9">
        <f>(I1412/86400)+25569+(-6/24)</f>
        <v>42524.068518518514</v>
      </c>
      <c r="U1412">
        <f>VLOOKUP(F1412,Statenum_data!$A$1:$B$4,2,FALSE)</f>
        <v>2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 s="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>
        <f>E1413/L1413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9">
        <f>(J1413/86400)+25569+(-6/24)</f>
        <v>42012.809027777781</v>
      </c>
      <c r="T1413" s="9">
        <f>(I1413/86400)+25569+(-6/24)</f>
        <v>42040.809027777781</v>
      </c>
      <c r="U1413">
        <f>VLOOKUP(F1413,Statenum_data!$A$1:$B$4,2,FALSE)</f>
        <v>2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 s="13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>
        <f>E1414/L1414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9">
        <f>(J1414/86400)+25569+(-6/24)</f>
        <v>41946.813645833332</v>
      </c>
      <c r="T1414" s="9">
        <f>(I1414/86400)+25569+(-6/24)</f>
        <v>41976.813645833332</v>
      </c>
      <c r="U1414">
        <f>VLOOKUP(F1414,Statenum_data!$A$1:$B$4,2,FALSE)</f>
        <v>2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 s="13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>
        <f>E1415/L1415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9">
        <f>(J1415/86400)+25569+(-6/24)</f>
        <v>42360.187152777777</v>
      </c>
      <c r="T1415" s="9">
        <f>(I1415/86400)+25569+(-6/24)</f>
        <v>42420.187152777777</v>
      </c>
      <c r="U1415">
        <f>VLOOKUP(F1415,Statenum_data!$A$1:$B$4,2,FALSE)</f>
        <v>2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 s="13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>
        <f>E1416/L1416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9">
        <f>(J1416/86400)+25569+(-6/24)</f>
        <v>42708.00309027778</v>
      </c>
      <c r="T1416" s="9">
        <f>(I1416/86400)+25569+(-6/24)</f>
        <v>42738.00309027778</v>
      </c>
      <c r="U1416">
        <f>VLOOKUP(F1416,Statenum_data!$A$1:$B$4,2,FALSE)</f>
        <v>2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 s="13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>
        <f>E1417/L1417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9">
        <f>(J1417/86400)+25569+(-6/24)</f>
        <v>42192.425821759258</v>
      </c>
      <c r="T1417" s="9">
        <f>(I1417/86400)+25569+(-6/24)</f>
        <v>42232.425821759258</v>
      </c>
      <c r="U1417">
        <f>VLOOKUP(F1417,Statenum_data!$A$1:$B$4,2,FALSE)</f>
        <v>2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 s="13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t="e">
        <f>E1418/L1418</f>
        <v>#DIV/0!</v>
      </c>
      <c r="Q1418" t="str">
        <f>LEFT(N1418,FIND("/",N1418)-1)</f>
        <v>publishing</v>
      </c>
      <c r="R1418" t="str">
        <f>RIGHT(N1418,LEN(N1418)-FIND("/",N1418))</f>
        <v>translations</v>
      </c>
      <c r="S1418" s="9">
        <f>(J1418/86400)+25569+(-6/24)</f>
        <v>42299.676145833335</v>
      </c>
      <c r="T1418" s="9">
        <f>(I1418/86400)+25569+(-6/24)</f>
        <v>42329.717812499999</v>
      </c>
      <c r="U1418">
        <f>VLOOKUP(F1418,Statenum_data!$A$1:$B$4,2,FALSE)</f>
        <v>2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 s="13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>
        <f>E1419/L1419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9">
        <f>(J1419/86400)+25569+(-6/24)</f>
        <v>42231.90016203704</v>
      </c>
      <c r="T1419" s="9">
        <f>(I1419/86400)+25569+(-6/24)</f>
        <v>42262.21597222222</v>
      </c>
      <c r="U1419">
        <f>VLOOKUP(F1419,Statenum_data!$A$1:$B$4,2,FALSE)</f>
        <v>2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 s="13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>
        <f>E1420/L1420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9">
        <f>(J1420/86400)+25569+(-6/24)</f>
        <v>42395.206412037034</v>
      </c>
      <c r="T1420" s="9">
        <f>(I1420/86400)+25569+(-6/24)</f>
        <v>42425.206412037034</v>
      </c>
      <c r="U1420">
        <f>VLOOKUP(F1420,Statenum_data!$A$1:$B$4,2,FALSE)</f>
        <v>2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 s="13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>
        <f>E1421/L1421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9">
        <f>(J1421/86400)+25569+(-6/24)</f>
        <v>42622.206238425926</v>
      </c>
      <c r="T1421" s="9">
        <f>(I1421/86400)+25569+(-6/24)</f>
        <v>42652.206238425926</v>
      </c>
      <c r="U1421">
        <f>VLOOKUP(F1421,Statenum_data!$A$1:$B$4,2,FALSE)</f>
        <v>2</v>
      </c>
    </row>
    <row r="1422" spans="1:21" x14ac:dyDescent="0.2">
      <c r="A1422">
        <v>1420</v>
      </c>
      <c r="B1422" s="3" t="s">
        <v>1421</v>
      </c>
      <c r="C1422" s="3" t="s">
        <v>5530</v>
      </c>
      <c r="D1422" s="13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>
        <f>E1422/L1422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9">
        <f>(J1422/86400)+25569+(-6/24)</f>
        <v>42524.417662037042</v>
      </c>
      <c r="T1422" s="9">
        <f>(I1422/86400)+25569+(-6/24)</f>
        <v>42549.417662037042</v>
      </c>
      <c r="U1422">
        <f>VLOOKUP(F1422,Statenum_data!$A$1:$B$4,2,FALSE)</f>
        <v>2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 s="1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>
        <f>E1423/L1423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9">
        <f>(J1423/86400)+25569+(-6/24)</f>
        <v>42013.665613425925</v>
      </c>
      <c r="T1423" s="9">
        <f>(I1423/86400)+25569+(-6/24)</f>
        <v>42043.665613425925</v>
      </c>
      <c r="U1423">
        <f>VLOOKUP(F1423,Statenum_data!$A$1:$B$4,2,FALSE)</f>
        <v>2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 s="13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>
        <f>E1424/L1424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9">
        <f>(J1424/86400)+25569+(-6/24)</f>
        <v>42603.989629629628</v>
      </c>
      <c r="T1424" s="9">
        <f>(I1424/86400)+25569+(-6/24)</f>
        <v>42633.989629629628</v>
      </c>
      <c r="U1424">
        <f>VLOOKUP(F1424,Statenum_data!$A$1:$B$4,2,FALSE)</f>
        <v>2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 s="13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>
        <f>E1425/L1425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9">
        <f>(J1425/86400)+25569+(-6/24)</f>
        <v>42340.110312500001</v>
      </c>
      <c r="T1425" s="9">
        <f>(I1425/86400)+25569+(-6/24)</f>
        <v>42370.110312500001</v>
      </c>
      <c r="U1425">
        <f>VLOOKUP(F1425,Statenum_data!$A$1:$B$4,2,FALSE)</f>
        <v>2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 s="13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>
        <f>E1426/L1426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9">
        <f>(J1426/86400)+25569+(-6/24)</f>
        <v>42676.467615740738</v>
      </c>
      <c r="T1426" s="9">
        <f>(I1426/86400)+25569+(-6/24)</f>
        <v>42689.509282407409</v>
      </c>
      <c r="U1426">
        <f>VLOOKUP(F1426,Statenum_data!$A$1:$B$4,2,FALSE)</f>
        <v>2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 s="13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t="e">
        <f>E1427/L1427</f>
        <v>#DIV/0!</v>
      </c>
      <c r="Q1427" t="str">
        <f>LEFT(N1427,FIND("/",N1427)-1)</f>
        <v>publishing</v>
      </c>
      <c r="R1427" t="str">
        <f>RIGHT(N1427,LEN(N1427)-FIND("/",N1427))</f>
        <v>translations</v>
      </c>
      <c r="S1427" s="9">
        <f>(J1427/86400)+25569+(-6/24)</f>
        <v>42092.881469907406</v>
      </c>
      <c r="T1427" s="9">
        <f>(I1427/86400)+25569+(-6/24)</f>
        <v>42122.881469907406</v>
      </c>
      <c r="U1427">
        <f>VLOOKUP(F1427,Statenum_data!$A$1:$B$4,2,FALSE)</f>
        <v>2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 s="13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t="e">
        <f>E1428/L1428</f>
        <v>#DIV/0!</v>
      </c>
      <c r="Q1428" t="str">
        <f>LEFT(N1428,FIND("/",N1428)-1)</f>
        <v>publishing</v>
      </c>
      <c r="R1428" t="str">
        <f>RIGHT(N1428,LEN(N1428)-FIND("/",N1428))</f>
        <v>translations</v>
      </c>
      <c r="S1428" s="9">
        <f>(J1428/86400)+25569+(-6/24)</f>
        <v>42180.140277777777</v>
      </c>
      <c r="T1428" s="9">
        <f>(I1428/86400)+25569+(-6/24)</f>
        <v>42240.140277777777</v>
      </c>
      <c r="U1428">
        <f>VLOOKUP(F1428,Statenum_data!$A$1:$B$4,2,FALSE)</f>
        <v>2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 s="13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>
        <f>E1429/L1429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9">
        <f>(J1429/86400)+25569+(-6/24)</f>
        <v>42601.601678240739</v>
      </c>
      <c r="T1429" s="9">
        <f>(I1429/86400)+25569+(-6/24)</f>
        <v>42631.601678240739</v>
      </c>
      <c r="U1429">
        <f>VLOOKUP(F1429,Statenum_data!$A$1:$B$4,2,FALSE)</f>
        <v>2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 s="13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>
        <f>E1430/L1430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9">
        <f>(J1430/86400)+25569+(-6/24)</f>
        <v>42432.129826388889</v>
      </c>
      <c r="T1430" s="9">
        <f>(I1430/86400)+25569+(-6/24)</f>
        <v>42462.088159722218</v>
      </c>
      <c r="U1430">
        <f>VLOOKUP(F1430,Statenum_data!$A$1:$B$4,2,FALSE)</f>
        <v>2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 s="13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t="e">
        <f>E1431/L1431</f>
        <v>#DIV/0!</v>
      </c>
      <c r="Q1431" t="str">
        <f>LEFT(N1431,FIND("/",N1431)-1)</f>
        <v>publishing</v>
      </c>
      <c r="R1431" t="str">
        <f>RIGHT(N1431,LEN(N1431)-FIND("/",N1431))</f>
        <v>translations</v>
      </c>
      <c r="S1431" s="9">
        <f>(J1431/86400)+25569+(-6/24)</f>
        <v>42073.810671296298</v>
      </c>
      <c r="T1431" s="9">
        <f>(I1431/86400)+25569+(-6/24)</f>
        <v>42103.810671296298</v>
      </c>
      <c r="U1431">
        <f>VLOOKUP(F1431,Statenum_data!$A$1:$B$4,2,FALSE)</f>
        <v>2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 s="13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>
        <f>E1432/L1432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9">
        <f>(J1432/86400)+25569+(-6/24)</f>
        <v>41961.563518518524</v>
      </c>
      <c r="T1432" s="9">
        <f>(I1432/86400)+25569+(-6/24)</f>
        <v>41992.563518518524</v>
      </c>
      <c r="U1432">
        <f>VLOOKUP(F1432,Statenum_data!$A$1:$B$4,2,FALSE)</f>
        <v>2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 s="1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>
        <f>E1433/L1433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9">
        <f>(J1433/86400)+25569+(-6/24)</f>
        <v>42303.960833333331</v>
      </c>
      <c r="T1433" s="9">
        <f>(I1433/86400)+25569+(-6/24)</f>
        <v>42334.002500000002</v>
      </c>
      <c r="U1433">
        <f>VLOOKUP(F1433,Statenum_data!$A$1:$B$4,2,FALSE)</f>
        <v>2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 s="13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t="e">
        <f>E1434/L1434</f>
        <v>#DIV/0!</v>
      </c>
      <c r="Q1434" t="str">
        <f>LEFT(N1434,FIND("/",N1434)-1)</f>
        <v>publishing</v>
      </c>
      <c r="R1434" t="str">
        <f>RIGHT(N1434,LEN(N1434)-FIND("/",N1434))</f>
        <v>translations</v>
      </c>
      <c r="S1434" s="9">
        <f>(J1434/86400)+25569+(-6/24)</f>
        <v>42175.530416666668</v>
      </c>
      <c r="T1434" s="9">
        <f>(I1434/86400)+25569+(-6/24)</f>
        <v>42205.530416666668</v>
      </c>
      <c r="U1434">
        <f>VLOOKUP(F1434,Statenum_data!$A$1:$B$4,2,FALSE)</f>
        <v>2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 s="13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>
        <f>E1435/L1435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9">
        <f>(J1435/86400)+25569+(-6/24)</f>
        <v>42673.375868055555</v>
      </c>
      <c r="T1435" s="9">
        <f>(I1435/86400)+25569+(-6/24)</f>
        <v>42714.208333333328</v>
      </c>
      <c r="U1435">
        <f>VLOOKUP(F1435,Statenum_data!$A$1:$B$4,2,FALSE)</f>
        <v>2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 s="13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>
        <f>E1436/L1436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9">
        <f>(J1436/86400)+25569+(-6/24)</f>
        <v>42142.517106481479</v>
      </c>
      <c r="T1436" s="9">
        <f>(I1436/86400)+25569+(-6/24)</f>
        <v>42163.375</v>
      </c>
      <c r="U1436">
        <f>VLOOKUP(F1436,Statenum_data!$A$1:$B$4,2,FALSE)</f>
        <v>2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 s="13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>
        <f>E1437/L1437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9">
        <f>(J1437/86400)+25569+(-6/24)</f>
        <v>42258.530324074076</v>
      </c>
      <c r="T1437" s="9">
        <f>(I1437/86400)+25569+(-6/24)</f>
        <v>42288.530324074076</v>
      </c>
      <c r="U1437">
        <f>VLOOKUP(F1437,Statenum_data!$A$1:$B$4,2,FALSE)</f>
        <v>2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 s="13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>
        <f>E1438/L1438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9">
        <f>(J1438/86400)+25569+(-6/24)</f>
        <v>42391.10019675926</v>
      </c>
      <c r="T1438" s="9">
        <f>(I1438/86400)+25569+(-6/24)</f>
        <v>42421.10019675926</v>
      </c>
      <c r="U1438">
        <f>VLOOKUP(F1438,Statenum_data!$A$1:$B$4,2,FALSE)</f>
        <v>2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 s="13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>
        <f>E1439/L1439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9">
        <f>(J1439/86400)+25569+(-6/24)</f>
        <v>41796.281701388885</v>
      </c>
      <c r="T1439" s="9">
        <f>(I1439/86400)+25569+(-6/24)</f>
        <v>41832.957638888889</v>
      </c>
      <c r="U1439">
        <f>VLOOKUP(F1439,Statenum_data!$A$1:$B$4,2,FALSE)</f>
        <v>2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 s="13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>
        <f>E1440/L1440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9">
        <f>(J1440/86400)+25569+(-6/24)</f>
        <v>42457.621516203704</v>
      </c>
      <c r="T1440" s="9">
        <f>(I1440/86400)+25569+(-6/24)</f>
        <v>42487.329861111109</v>
      </c>
      <c r="U1440">
        <f>VLOOKUP(F1440,Statenum_data!$A$1:$B$4,2,FALSE)</f>
        <v>2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 s="13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>
        <f>E1441/L1441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9">
        <f>(J1441/86400)+25569+(-6/24)</f>
        <v>42040.579872685186</v>
      </c>
      <c r="T1441" s="9">
        <f>(I1441/86400)+25569+(-6/24)</f>
        <v>42070.579872685186</v>
      </c>
      <c r="U1441">
        <f>VLOOKUP(F1441,Statenum_data!$A$1:$B$4,2,FALSE)</f>
        <v>2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 s="13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>
        <f>E1442/L1442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9">
        <f>(J1442/86400)+25569+(-6/24)</f>
        <v>42486.498414351852</v>
      </c>
      <c r="T1442" s="9">
        <f>(I1442/86400)+25569+(-6/24)</f>
        <v>42516.498414351852</v>
      </c>
      <c r="U1442">
        <f>VLOOKUP(F1442,Statenum_data!$A$1:$B$4,2,FALSE)</f>
        <v>2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 s="1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>
        <f>E1443/L1443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9">
        <f>(J1443/86400)+25569+(-6/24)</f>
        <v>42198.515844907408</v>
      </c>
      <c r="T1443" s="9">
        <f>(I1443/86400)+25569+(-6/24)</f>
        <v>42258.515844907408</v>
      </c>
      <c r="U1443">
        <f>VLOOKUP(F1443,Statenum_data!$A$1:$B$4,2,FALSE)</f>
        <v>2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 s="13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t="e">
        <f>E1444/L1444</f>
        <v>#DIV/0!</v>
      </c>
      <c r="Q1444" t="str">
        <f>LEFT(N1444,FIND("/",N1444)-1)</f>
        <v>publishing</v>
      </c>
      <c r="R1444" t="str">
        <f>RIGHT(N1444,LEN(N1444)-FIND("/",N1444))</f>
        <v>translations</v>
      </c>
      <c r="S1444" s="9">
        <f>(J1444/86400)+25569+(-6/24)</f>
        <v>42485.39534722222</v>
      </c>
      <c r="T1444" s="9">
        <f>(I1444/86400)+25569+(-6/24)</f>
        <v>42515.39534722222</v>
      </c>
      <c r="U1444">
        <f>VLOOKUP(F1444,Statenum_data!$A$1:$B$4,2,FALSE)</f>
        <v>2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 s="13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t="e">
        <f>E1445/L1445</f>
        <v>#DIV/0!</v>
      </c>
      <c r="Q1445" t="str">
        <f>LEFT(N1445,FIND("/",N1445)-1)</f>
        <v>publishing</v>
      </c>
      <c r="R1445" t="str">
        <f>RIGHT(N1445,LEN(N1445)-FIND("/",N1445))</f>
        <v>translations</v>
      </c>
      <c r="S1445" s="9">
        <f>(J1445/86400)+25569+(-6/24)</f>
        <v>42707.676030092596</v>
      </c>
      <c r="T1445" s="9">
        <f>(I1445/86400)+25569+(-6/24)</f>
        <v>42737.676030092596</v>
      </c>
      <c r="U1445">
        <f>VLOOKUP(F1445,Statenum_data!$A$1:$B$4,2,FALSE)</f>
        <v>2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 s="13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t="e">
        <f>E1446/L1446</f>
        <v>#DIV/0!</v>
      </c>
      <c r="Q1446" t="str">
        <f>LEFT(N1446,FIND("/",N1446)-1)</f>
        <v>publishing</v>
      </c>
      <c r="R1446" t="str">
        <f>RIGHT(N1446,LEN(N1446)-FIND("/",N1446))</f>
        <v>translations</v>
      </c>
      <c r="S1446" s="9">
        <f>(J1446/86400)+25569+(-6/24)</f>
        <v>42199.623402777783</v>
      </c>
      <c r="T1446" s="9">
        <f>(I1446/86400)+25569+(-6/24)</f>
        <v>42259.623402777783</v>
      </c>
      <c r="U1446">
        <f>VLOOKUP(F1446,Statenum_data!$A$1:$B$4,2,FALSE)</f>
        <v>2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 s="13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t="e">
        <f>E1447/L1447</f>
        <v>#DIV/0!</v>
      </c>
      <c r="Q1447" t="str">
        <f>LEFT(N1447,FIND("/",N1447)-1)</f>
        <v>publishing</v>
      </c>
      <c r="R1447" t="str">
        <f>RIGHT(N1447,LEN(N1447)-FIND("/",N1447))</f>
        <v>translations</v>
      </c>
      <c r="S1447" s="9">
        <f>(J1447/86400)+25569+(-6/24)</f>
        <v>42139.292303240742</v>
      </c>
      <c r="T1447" s="9">
        <f>(I1447/86400)+25569+(-6/24)</f>
        <v>42169.292303240742</v>
      </c>
      <c r="U1447">
        <f>VLOOKUP(F1447,Statenum_data!$A$1:$B$4,2,FALSE)</f>
        <v>2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 s="13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t="e">
        <f>E1448/L1448</f>
        <v>#DIV/0!</v>
      </c>
      <c r="Q1448" t="str">
        <f>LEFT(N1448,FIND("/",N1448)-1)</f>
        <v>publishing</v>
      </c>
      <c r="R1448" t="str">
        <f>RIGHT(N1448,LEN(N1448)-FIND("/",N1448))</f>
        <v>translations</v>
      </c>
      <c r="S1448" s="9">
        <f>(J1448/86400)+25569+(-6/24)</f>
        <v>42461.197662037041</v>
      </c>
      <c r="T1448" s="9">
        <f>(I1448/86400)+25569+(-6/24)</f>
        <v>42481.197662037041</v>
      </c>
      <c r="U1448">
        <f>VLOOKUP(F1448,Statenum_data!$A$1:$B$4,2,FALSE)</f>
        <v>2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 s="13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>
        <f>E1449/L1449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9">
        <f>(J1449/86400)+25569+(-6/24)</f>
        <v>42529.480717592596</v>
      </c>
      <c r="T1449" s="9">
        <f>(I1449/86400)+25569+(-6/24)</f>
        <v>42559.480717592596</v>
      </c>
      <c r="U1449">
        <f>VLOOKUP(F1449,Statenum_data!$A$1:$B$4,2,FALSE)</f>
        <v>2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 s="13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t="e">
        <f>E1450/L1450</f>
        <v>#DIV/0!</v>
      </c>
      <c r="Q1450" t="str">
        <f>LEFT(N1450,FIND("/",N1450)-1)</f>
        <v>publishing</v>
      </c>
      <c r="R1450" t="str">
        <f>RIGHT(N1450,LEN(N1450)-FIND("/",N1450))</f>
        <v>translations</v>
      </c>
      <c r="S1450" s="9">
        <f>(J1450/86400)+25569+(-6/24)</f>
        <v>42115.686550925922</v>
      </c>
      <c r="T1450" s="9">
        <f>(I1450/86400)+25569+(-6/24)</f>
        <v>42145.975694444445</v>
      </c>
      <c r="U1450">
        <f>VLOOKUP(F1450,Statenum_data!$A$1:$B$4,2,FALSE)</f>
        <v>2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 s="13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t="e">
        <f>E1451/L1451</f>
        <v>#DIV/0!</v>
      </c>
      <c r="Q1451" t="str">
        <f>LEFT(N1451,FIND("/",N1451)-1)</f>
        <v>publishing</v>
      </c>
      <c r="R1451" t="str">
        <f>RIGHT(N1451,LEN(N1451)-FIND("/",N1451))</f>
        <v>translations</v>
      </c>
      <c r="S1451" s="9">
        <f>(J1451/86400)+25569+(-6/24)</f>
        <v>42086.561400462961</v>
      </c>
      <c r="T1451" s="9">
        <f>(I1451/86400)+25569+(-6/24)</f>
        <v>42134.561400462961</v>
      </c>
      <c r="U1451">
        <f>VLOOKUP(F1451,Statenum_data!$A$1:$B$4,2,FALSE)</f>
        <v>2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 s="13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>
        <f>E1452/L1452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9">
        <f>(J1452/86400)+25569+(-6/24)</f>
        <v>42389.921261574069</v>
      </c>
      <c r="T1452" s="9">
        <f>(I1452/86400)+25569+(-6/24)</f>
        <v>42419.921261574069</v>
      </c>
      <c r="U1452">
        <f>VLOOKUP(F1452,Statenum_data!$A$1:$B$4,2,FALSE)</f>
        <v>2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 s="1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>
        <f>E1453/L1453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9">
        <f>(J1453/86400)+25569+(-6/24)</f>
        <v>41931.709016203706</v>
      </c>
      <c r="T1453" s="9">
        <f>(I1453/86400)+25569+(-6/24)</f>
        <v>41961.75068287037</v>
      </c>
      <c r="U1453">
        <f>VLOOKUP(F1453,Statenum_data!$A$1:$B$4,2,FALSE)</f>
        <v>3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 s="13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t="e">
        <f>E1454/L1454</f>
        <v>#DIV/0!</v>
      </c>
      <c r="Q1454" t="str">
        <f>LEFT(N1454,FIND("/",N1454)-1)</f>
        <v>publishing</v>
      </c>
      <c r="R1454" t="str">
        <f>RIGHT(N1454,LEN(N1454)-FIND("/",N1454))</f>
        <v>translations</v>
      </c>
      <c r="S1454" s="9">
        <f>(J1454/86400)+25569+(-6/24)</f>
        <v>41818.453275462962</v>
      </c>
      <c r="T1454" s="9">
        <f>(I1454/86400)+25569+(-6/24)</f>
        <v>41848.453275462962</v>
      </c>
      <c r="U1454">
        <f>VLOOKUP(F1454,Statenum_data!$A$1:$B$4,2,FALSE)</f>
        <v>3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 s="13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t="e">
        <f>E1455/L1455</f>
        <v>#DIV/0!</v>
      </c>
      <c r="Q1455" t="str">
        <f>LEFT(N1455,FIND("/",N1455)-1)</f>
        <v>publishing</v>
      </c>
      <c r="R1455" t="str">
        <f>RIGHT(N1455,LEN(N1455)-FIND("/",N1455))</f>
        <v>translations</v>
      </c>
      <c r="S1455" s="9">
        <f>(J1455/86400)+25569+(-6/24)</f>
        <v>42795.446145833332</v>
      </c>
      <c r="T1455" s="9">
        <f>(I1455/86400)+25569+(-6/24)</f>
        <v>42840.404479166667</v>
      </c>
      <c r="U1455">
        <f>VLOOKUP(F1455,Statenum_data!$A$1:$B$4,2,FALSE)</f>
        <v>3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 s="13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>
        <f>E1456/L1456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9">
        <f>(J1456/86400)+25569+(-6/24)</f>
        <v>42463.616666666669</v>
      </c>
      <c r="T1456" s="9">
        <f>(I1456/86400)+25569+(-6/24)</f>
        <v>42484.665972222225</v>
      </c>
      <c r="U1456">
        <f>VLOOKUP(F1456,Statenum_data!$A$1:$B$4,2,FALSE)</f>
        <v>3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 s="13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>
        <f>E1457/L1457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9">
        <f>(J1457/86400)+25569+(-6/24)</f>
        <v>41832.422685185185</v>
      </c>
      <c r="T1457" s="9">
        <f>(I1457/86400)+25569+(-6/24)</f>
        <v>41887.318749999999</v>
      </c>
      <c r="U1457">
        <f>VLOOKUP(F1457,Statenum_data!$A$1:$B$4,2,FALSE)</f>
        <v>3</v>
      </c>
    </row>
    <row r="1458" spans="1:21" x14ac:dyDescent="0.2">
      <c r="A1458">
        <v>1456</v>
      </c>
      <c r="B1458" s="3" t="s">
        <v>1457</v>
      </c>
      <c r="C1458" s="3" t="s">
        <v>5566</v>
      </c>
      <c r="D1458" s="13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>
        <f>E1458/L1458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9">
        <f>(J1458/86400)+25569+(-6/24)</f>
        <v>42708.418576388889</v>
      </c>
      <c r="T1458" s="9">
        <f>(I1458/86400)+25569+(-6/24)</f>
        <v>42738.418576388889</v>
      </c>
      <c r="U1458">
        <f>VLOOKUP(F1458,Statenum_data!$A$1:$B$4,2,FALSE)</f>
        <v>3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 s="13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t="e">
        <f>E1459/L1459</f>
        <v>#DIV/0!</v>
      </c>
      <c r="Q1459" t="str">
        <f>LEFT(N1459,FIND("/",N1459)-1)</f>
        <v>publishing</v>
      </c>
      <c r="R1459" t="str">
        <f>RIGHT(N1459,LEN(N1459)-FIND("/",N1459))</f>
        <v>translations</v>
      </c>
      <c r="S1459" s="9">
        <f>(J1459/86400)+25569+(-6/24)</f>
        <v>42289.64634259259</v>
      </c>
      <c r="T1459" s="9">
        <f>(I1459/86400)+25569+(-6/24)</f>
        <v>42319.688009259262</v>
      </c>
      <c r="U1459">
        <f>VLOOKUP(F1459,Statenum_data!$A$1:$B$4,2,FALSE)</f>
        <v>3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 s="13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t="e">
        <f>E1460/L1460</f>
        <v>#DIV/0!</v>
      </c>
      <c r="Q1460" t="str">
        <f>LEFT(N1460,FIND("/",N1460)-1)</f>
        <v>publishing</v>
      </c>
      <c r="R1460" t="str">
        <f>RIGHT(N1460,LEN(N1460)-FIND("/",N1460))</f>
        <v>translations</v>
      </c>
      <c r="S1460" s="9">
        <f>(J1460/86400)+25569+(-6/24)</f>
        <v>41831.455555555556</v>
      </c>
      <c r="T1460" s="9">
        <f>(I1460/86400)+25569+(-6/24)</f>
        <v>41861.916666666664</v>
      </c>
      <c r="U1460">
        <f>VLOOKUP(F1460,Statenum_data!$A$1:$B$4,2,FALSE)</f>
        <v>3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 s="13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t="e">
        <f>E1461/L1461</f>
        <v>#DIV/0!</v>
      </c>
      <c r="Q1461" t="str">
        <f>LEFT(N1461,FIND("/",N1461)-1)</f>
        <v>publishing</v>
      </c>
      <c r="R1461" t="str">
        <f>RIGHT(N1461,LEN(N1461)-FIND("/",N1461))</f>
        <v>translations</v>
      </c>
      <c r="S1461" s="9">
        <f>(J1461/86400)+25569+(-6/24)</f>
        <v>42311.954814814817</v>
      </c>
      <c r="T1461" s="9">
        <f>(I1461/86400)+25569+(-6/24)</f>
        <v>42340.475694444445</v>
      </c>
      <c r="U1461">
        <f>VLOOKUP(F1461,Statenum_data!$A$1:$B$4,2,FALSE)</f>
        <v>3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 s="13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t="e">
        <f>E1462/L1462</f>
        <v>#DIV/0!</v>
      </c>
      <c r="Q1462" t="str">
        <f>LEFT(N1462,FIND("/",N1462)-1)</f>
        <v>publishing</v>
      </c>
      <c r="R1462" t="str">
        <f>RIGHT(N1462,LEN(N1462)-FIND("/",N1462))</f>
        <v>translations</v>
      </c>
      <c r="S1462" s="9">
        <f>(J1462/86400)+25569+(-6/24)</f>
        <v>41915.646967592591</v>
      </c>
      <c r="T1462" s="9">
        <f>(I1462/86400)+25569+(-6/24)</f>
        <v>41973.739583333328</v>
      </c>
      <c r="U1462">
        <f>VLOOKUP(F1462,Statenum_data!$A$1:$B$4,2,FALSE)</f>
        <v>3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 s="1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>
        <f>E1463/L1463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9">
        <f>(J1463/86400)+25569+(-6/24)</f>
        <v>41899.395300925928</v>
      </c>
      <c r="T1463" s="9">
        <f>(I1463/86400)+25569+(-6/24)</f>
        <v>41932.75</v>
      </c>
      <c r="U1463">
        <f>VLOOKUP(F1463,Statenum_data!$A$1:$B$4,2,FALSE)</f>
        <v>1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 s="13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>
        <f>E1464/L1464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9">
        <f>(J1464/86400)+25569+(-6/24)</f>
        <v>41344.412858796299</v>
      </c>
      <c r="T1464" s="9">
        <f>(I1464/86400)+25569+(-6/24)</f>
        <v>41374.412858796299</v>
      </c>
      <c r="U1464">
        <f>VLOOKUP(F1464,Statenum_data!$A$1:$B$4,2,FALSE)</f>
        <v>1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 s="13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>
        <f>E1465/L1465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9">
        <f>(J1465/86400)+25569+(-6/24)</f>
        <v>41326.661319444444</v>
      </c>
      <c r="T1465" s="9">
        <f>(I1465/86400)+25569+(-6/24)</f>
        <v>41371.619652777779</v>
      </c>
      <c r="U1465">
        <f>VLOOKUP(F1465,Statenum_data!$A$1:$B$4,2,FALSE)</f>
        <v>1</v>
      </c>
    </row>
    <row r="1466" spans="1:21" x14ac:dyDescent="0.2">
      <c r="A1466">
        <v>1464</v>
      </c>
      <c r="B1466" s="3" t="s">
        <v>1465</v>
      </c>
      <c r="C1466" s="3" t="s">
        <v>5574</v>
      </c>
      <c r="D1466" s="13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>
        <f>E1466/L1466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9">
        <f>(J1466/86400)+25569+(-6/24)</f>
        <v>41291.411550925928</v>
      </c>
      <c r="T1466" s="9">
        <f>(I1466/86400)+25569+(-6/24)</f>
        <v>41321.411550925928</v>
      </c>
      <c r="U1466">
        <f>VLOOKUP(F1466,Statenum_data!$A$1:$B$4,2,FALSE)</f>
        <v>1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 s="13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>
        <f>E1467/L1467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9">
        <f>(J1467/86400)+25569+(-6/24)</f>
        <v>40959.484398148146</v>
      </c>
      <c r="T1467" s="9">
        <f>(I1467/86400)+25569+(-6/24)</f>
        <v>40989.875</v>
      </c>
      <c r="U1467">
        <f>VLOOKUP(F1467,Statenum_data!$A$1:$B$4,2,FALSE)</f>
        <v>1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 s="13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>
        <f>E1468/L1468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9">
        <f>(J1468/86400)+25569+(-6/24)</f>
        <v>42339.922060185185</v>
      </c>
      <c r="T1468" s="9">
        <f>(I1468/86400)+25569+(-6/24)</f>
        <v>42380.958333333328</v>
      </c>
      <c r="U1468">
        <f>VLOOKUP(F1468,Statenum_data!$A$1:$B$4,2,FALSE)</f>
        <v>1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 s="13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>
        <f>E1469/L1469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9">
        <f>(J1469/86400)+25569+(-6/24)</f>
        <v>40933.55190972222</v>
      </c>
      <c r="T1469" s="9">
        <f>(I1469/86400)+25569+(-6/24)</f>
        <v>40993.510243055556</v>
      </c>
      <c r="U1469">
        <f>VLOOKUP(F1469,Statenum_data!$A$1:$B$4,2,FALSE)</f>
        <v>1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 s="13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>
        <f>E1470/L1470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9">
        <f>(J1470/86400)+25569+(-6/24)</f>
        <v>40645.764456018514</v>
      </c>
      <c r="T1470" s="9">
        <f>(I1470/86400)+25569+(-6/24)</f>
        <v>40705.764456018514</v>
      </c>
      <c r="U1470">
        <f>VLOOKUP(F1470,Statenum_data!$A$1:$B$4,2,FALSE)</f>
        <v>1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 s="13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>
        <f>E1471/L1471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9">
        <f>(J1471/86400)+25569+(-6/24)</f>
        <v>41290.348483796297</v>
      </c>
      <c r="T1471" s="9">
        <f>(I1471/86400)+25569+(-6/24)</f>
        <v>41320.348483796297</v>
      </c>
      <c r="U1471">
        <f>VLOOKUP(F1471,Statenum_data!$A$1:$B$4,2,FALSE)</f>
        <v>1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 s="13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>
        <f>E1472/L1472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9">
        <f>(J1472/86400)+25569+(-6/24)</f>
        <v>41250.577118055553</v>
      </c>
      <c r="T1472" s="9">
        <f>(I1472/86400)+25569+(-6/24)</f>
        <v>41271.577118055553</v>
      </c>
      <c r="U1472">
        <f>VLOOKUP(F1472,Statenum_data!$A$1:$B$4,2,FALSE)</f>
        <v>1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 s="1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>
        <f>E1473/L1473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9">
        <f>(J1473/86400)+25569+(-6/24)</f>
        <v>42073.707569444443</v>
      </c>
      <c r="T1473" s="9">
        <f>(I1473/86400)+25569+(-6/24)</f>
        <v>42103.707569444443</v>
      </c>
      <c r="U1473">
        <f>VLOOKUP(F1473,Statenum_data!$A$1:$B$4,2,FALSE)</f>
        <v>1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 s="13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>
        <f>E1474/L1474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9">
        <f>(J1474/86400)+25569+(-6/24)</f>
        <v>41533.292858796296</v>
      </c>
      <c r="T1474" s="9">
        <f>(I1474/86400)+25569+(-6/24)</f>
        <v>41563.292858796296</v>
      </c>
      <c r="U1474">
        <f>VLOOKUP(F1474,Statenum_data!$A$1:$B$4,2,FALSE)</f>
        <v>1</v>
      </c>
    </row>
    <row r="1475" spans="1:21" x14ac:dyDescent="0.2">
      <c r="A1475">
        <v>1473</v>
      </c>
      <c r="B1475" s="3" t="s">
        <v>1474</v>
      </c>
      <c r="C1475" s="3" t="s">
        <v>5583</v>
      </c>
      <c r="D1475" s="13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>
        <f>E1475/L1475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9">
        <f>(J1475/86400)+25569+(-6/24)</f>
        <v>40939.729618055557</v>
      </c>
      <c r="T1475" s="9">
        <f>(I1475/86400)+25569+(-6/24)</f>
        <v>40969.729618055557</v>
      </c>
      <c r="U1475">
        <f>VLOOKUP(F1475,Statenum_data!$A$1:$B$4,2,FALSE)</f>
        <v>1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 s="13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>
        <f>E1476/L1476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9">
        <f>(J1476/86400)+25569+(-6/24)</f>
        <v>41500.47791666667</v>
      </c>
      <c r="T1476" s="9">
        <f>(I1476/86400)+25569+(-6/24)</f>
        <v>41530.47791666667</v>
      </c>
      <c r="U1476">
        <f>VLOOKUP(F1476,Statenum_data!$A$1:$B$4,2,FALSE)</f>
        <v>1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 s="13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>
        <f>E1477/L1477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9">
        <f>(J1477/86400)+25569+(-6/24)</f>
        <v>41960.472951388889</v>
      </c>
      <c r="T1477" s="9">
        <f>(I1477/86400)+25569+(-6/24)</f>
        <v>41992.957638888889</v>
      </c>
      <c r="U1477">
        <f>VLOOKUP(F1477,Statenum_data!$A$1:$B$4,2,FALSE)</f>
        <v>1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 s="13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>
        <f>E1478/L1478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9">
        <f>(J1478/86400)+25569+(-6/24)</f>
        <v>40765.791921296295</v>
      </c>
      <c r="T1478" s="9">
        <f>(I1478/86400)+25569+(-6/24)</f>
        <v>40795.791921296295</v>
      </c>
      <c r="U1478">
        <f>VLOOKUP(F1478,Statenum_data!$A$1:$B$4,2,FALSE)</f>
        <v>1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 s="13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>
        <f>E1479/L1479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9">
        <f>(J1479/86400)+25569+(-6/24)</f>
        <v>40840.365787037037</v>
      </c>
      <c r="T1479" s="9">
        <f>(I1479/86400)+25569+(-6/24)</f>
        <v>40899.875</v>
      </c>
      <c r="U1479">
        <f>VLOOKUP(F1479,Statenum_data!$A$1:$B$4,2,FALSE)</f>
        <v>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 s="13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>
        <f>E1480/L1480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9">
        <f>(J1480/86400)+25569+(-6/24)</f>
        <v>41394.621678240743</v>
      </c>
      <c r="T1480" s="9">
        <f>(I1480/86400)+25569+(-6/24)</f>
        <v>41408.621678240743</v>
      </c>
      <c r="U1480">
        <f>VLOOKUP(F1480,Statenum_data!$A$1:$B$4,2,FALSE)</f>
        <v>1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 s="13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>
        <f>E1481/L1481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9">
        <f>(J1481/86400)+25569+(-6/24)</f>
        <v>41754.495243055557</v>
      </c>
      <c r="T1481" s="9">
        <f>(I1481/86400)+25569+(-6/24)</f>
        <v>41768.915972222225</v>
      </c>
      <c r="U1481">
        <f>VLOOKUP(F1481,Statenum_data!$A$1:$B$4,2,FALSE)</f>
        <v>1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 s="13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>
        <f>E1482/L1482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9">
        <f>(J1482/86400)+25569+(-6/24)</f>
        <v>41464.684016203704</v>
      </c>
      <c r="T1482" s="9">
        <f>(I1482/86400)+25569+(-6/24)</f>
        <v>41481.458333333336</v>
      </c>
      <c r="U1482">
        <f>VLOOKUP(F1482,Statenum_data!$A$1:$B$4,2,FALSE)</f>
        <v>1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 s="1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>
        <f>E1483/L1483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9">
        <f>(J1483/86400)+25569+(-6/24)</f>
        <v>41550.672974537039</v>
      </c>
      <c r="T1483" s="9">
        <f>(I1483/86400)+25569+(-6/24)</f>
        <v>41580.672974537039</v>
      </c>
      <c r="U1483">
        <f>VLOOKUP(F1483,Statenum_data!$A$1:$B$4,2,FALSE)</f>
        <v>2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 s="13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>
        <f>E1484/L1484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9">
        <f>(J1484/86400)+25569+(-6/24)</f>
        <v>41136.608055555553</v>
      </c>
      <c r="T1484" s="9">
        <f>(I1484/86400)+25569+(-6/24)</f>
        <v>41159.077083333337</v>
      </c>
      <c r="U1484">
        <f>VLOOKUP(F1484,Statenum_data!$A$1:$B$4,2,FALSE)</f>
        <v>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 s="13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>
        <f>E1485/L1485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9">
        <f>(J1485/86400)+25569+(-6/24)</f>
        <v>42547.942997685182</v>
      </c>
      <c r="T1485" s="9">
        <f>(I1485/86400)+25569+(-6/24)</f>
        <v>42572.942997685182</v>
      </c>
      <c r="U1485">
        <f>VLOOKUP(F1485,Statenum_data!$A$1:$B$4,2,FALSE)</f>
        <v>2</v>
      </c>
    </row>
    <row r="1486" spans="1:21" x14ac:dyDescent="0.2">
      <c r="A1486">
        <v>1484</v>
      </c>
      <c r="B1486" s="3" t="s">
        <v>1485</v>
      </c>
      <c r="C1486" s="3" t="s">
        <v>5594</v>
      </c>
      <c r="D1486" s="13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t="e">
        <f>E1486/L1486</f>
        <v>#DIV/0!</v>
      </c>
      <c r="Q1486" t="str">
        <f>LEFT(N1486,FIND("/",N1486)-1)</f>
        <v>publishing</v>
      </c>
      <c r="R1486" t="str">
        <f>RIGHT(N1486,LEN(N1486)-FIND("/",N1486))</f>
        <v>fiction</v>
      </c>
      <c r="S1486" s="9">
        <f>(J1486/86400)+25569+(-6/24)</f>
        <v>41052.950960648144</v>
      </c>
      <c r="T1486" s="9">
        <f>(I1486/86400)+25569+(-6/24)</f>
        <v>41111.368750000001</v>
      </c>
      <c r="U1486">
        <f>VLOOKUP(F1486,Statenum_data!$A$1:$B$4,2,FALSE)</f>
        <v>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 s="13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>
        <f>E1487/L1487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9">
        <f>(J1487/86400)+25569+(-6/24)</f>
        <v>42130.545983796299</v>
      </c>
      <c r="T1487" s="9">
        <f>(I1487/86400)+25569+(-6/24)</f>
        <v>42175.545983796299</v>
      </c>
      <c r="U1487">
        <f>VLOOKUP(F1487,Statenum_data!$A$1:$B$4,2,FALSE)</f>
        <v>2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 s="13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>
        <f>E1488/L1488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9">
        <f>(J1488/86400)+25569+(-6/24)</f>
        <v>42031.918530092589</v>
      </c>
      <c r="T1488" s="9">
        <f>(I1488/86400)+25569+(-6/24)</f>
        <v>42061.918530092589</v>
      </c>
      <c r="U1488">
        <f>VLOOKUP(F1488,Statenum_data!$A$1:$B$4,2,FALSE)</f>
        <v>2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 s="13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t="e">
        <f>E1489/L1489</f>
        <v>#DIV/0!</v>
      </c>
      <c r="Q1489" t="str">
        <f>LEFT(N1489,FIND("/",N1489)-1)</f>
        <v>publishing</v>
      </c>
      <c r="R1489" t="str">
        <f>RIGHT(N1489,LEN(N1489)-FIND("/",N1489))</f>
        <v>fiction</v>
      </c>
      <c r="S1489" s="9">
        <f>(J1489/86400)+25569+(-6/24)</f>
        <v>42554.667488425926</v>
      </c>
      <c r="T1489" s="9">
        <f>(I1489/86400)+25569+(-6/24)</f>
        <v>42584.667488425926</v>
      </c>
      <c r="U1489">
        <f>VLOOKUP(F1489,Statenum_data!$A$1:$B$4,2,FALSE)</f>
        <v>2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 s="13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>
        <f>E1490/L1490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9">
        <f>(J1490/86400)+25569+(-6/24)</f>
        <v>41614.313194444447</v>
      </c>
      <c r="T1490" s="9">
        <f>(I1490/86400)+25569+(-6/24)</f>
        <v>41644.313194444447</v>
      </c>
      <c r="U1490">
        <f>VLOOKUP(F1490,Statenum_data!$A$1:$B$4,2,FALSE)</f>
        <v>2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 s="13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t="e">
        <f>E1491/L1491</f>
        <v>#DIV/0!</v>
      </c>
      <c r="Q1491" t="str">
        <f>LEFT(N1491,FIND("/",N1491)-1)</f>
        <v>publishing</v>
      </c>
      <c r="R1491" t="str">
        <f>RIGHT(N1491,LEN(N1491)-FIND("/",N1491))</f>
        <v>fiction</v>
      </c>
      <c r="S1491" s="9">
        <f>(J1491/86400)+25569+(-6/24)</f>
        <v>41198.361712962964</v>
      </c>
      <c r="T1491" s="9">
        <f>(I1491/86400)+25569+(-6/24)</f>
        <v>41228.403379629628</v>
      </c>
      <c r="U1491">
        <f>VLOOKUP(F1491,Statenum_data!$A$1:$B$4,2,FALSE)</f>
        <v>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 s="13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>
        <f>E1492/L1492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9">
        <f>(J1492/86400)+25569+(-6/24)</f>
        <v>41520.311041666668</v>
      </c>
      <c r="T1492" s="9">
        <f>(I1492/86400)+25569+(-6/24)</f>
        <v>41549.311041666668</v>
      </c>
      <c r="U1492">
        <f>VLOOKUP(F1492,Statenum_data!$A$1:$B$4,2,FALSE)</f>
        <v>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 s="1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>
        <f>E1493/L1493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9">
        <f>(J1493/86400)+25569+(-6/24)</f>
        <v>41991.463460648149</v>
      </c>
      <c r="T1493" s="9">
        <f>(I1493/86400)+25569+(-6/24)</f>
        <v>42050.401388888888</v>
      </c>
      <c r="U1493">
        <f>VLOOKUP(F1493,Statenum_data!$A$1:$B$4,2,FALSE)</f>
        <v>2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 s="13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>
        <f>E1494/L1494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9">
        <f>(J1494/86400)+25569+(-6/24)</f>
        <v>40682.634791666671</v>
      </c>
      <c r="T1494" s="9">
        <f>(I1494/86400)+25569+(-6/24)</f>
        <v>40712.634791666671</v>
      </c>
      <c r="U1494">
        <f>VLOOKUP(F1494,Statenum_data!$A$1:$B$4,2,FALSE)</f>
        <v>2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 s="13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t="e">
        <f>E1495/L1495</f>
        <v>#DIV/0!</v>
      </c>
      <c r="Q1495" t="str">
        <f>LEFT(N1495,FIND("/",N1495)-1)</f>
        <v>publishing</v>
      </c>
      <c r="R1495" t="str">
        <f>RIGHT(N1495,LEN(N1495)-FIND("/",N1495))</f>
        <v>fiction</v>
      </c>
      <c r="S1495" s="9">
        <f>(J1495/86400)+25569+(-6/24)</f>
        <v>41411.616608796292</v>
      </c>
      <c r="T1495" s="9">
        <f>(I1495/86400)+25569+(-6/24)</f>
        <v>41441.616608796292</v>
      </c>
      <c r="U1495">
        <f>VLOOKUP(F1495,Statenum_data!$A$1:$B$4,2,FALSE)</f>
        <v>2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 s="13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>
        <f>E1496/L1496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9">
        <f>(J1496/86400)+25569+(-6/24)</f>
        <v>42067.472372685181</v>
      </c>
      <c r="T1496" s="9">
        <f>(I1496/86400)+25569+(-6/24)</f>
        <v>42097.401388888888</v>
      </c>
      <c r="U1496">
        <f>VLOOKUP(F1496,Statenum_data!$A$1:$B$4,2,FALSE)</f>
        <v>2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 s="13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t="e">
        <f>E1497/L1497</f>
        <v>#DIV/0!</v>
      </c>
      <c r="Q1497" t="str">
        <f>LEFT(N1497,FIND("/",N1497)-1)</f>
        <v>publishing</v>
      </c>
      <c r="R1497" t="str">
        <f>RIGHT(N1497,LEN(N1497)-FIND("/",N1497))</f>
        <v>fiction</v>
      </c>
      <c r="S1497" s="9">
        <f>(J1497/86400)+25569+(-6/24)</f>
        <v>40752.539710648147</v>
      </c>
      <c r="T1497" s="9">
        <f>(I1497/86400)+25569+(-6/24)</f>
        <v>40782.539710648147</v>
      </c>
      <c r="U1497">
        <f>VLOOKUP(F1497,Statenum_data!$A$1:$B$4,2,FALSE)</f>
        <v>2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 s="13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t="e">
        <f>E1498/L1498</f>
        <v>#DIV/0!</v>
      </c>
      <c r="Q1498" t="str">
        <f>LEFT(N1498,FIND("/",N1498)-1)</f>
        <v>publishing</v>
      </c>
      <c r="R1498" t="str">
        <f>RIGHT(N1498,LEN(N1498)-FIND("/",N1498))</f>
        <v>fiction</v>
      </c>
      <c r="S1498" s="9">
        <f>(J1498/86400)+25569+(-6/24)</f>
        <v>41838.225219907406</v>
      </c>
      <c r="T1498" s="9">
        <f>(I1498/86400)+25569+(-6/24)</f>
        <v>41898.225219907406</v>
      </c>
      <c r="U1498">
        <f>VLOOKUP(F1498,Statenum_data!$A$1:$B$4,2,FALSE)</f>
        <v>2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 s="13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>
        <f>E1499/L1499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9">
        <f>(J1499/86400)+25569+(-6/24)</f>
        <v>41444.39261574074</v>
      </c>
      <c r="T1499" s="9">
        <f>(I1499/86400)+25569+(-6/24)</f>
        <v>41486.571527777778</v>
      </c>
      <c r="U1499">
        <f>VLOOKUP(F1499,Statenum_data!$A$1:$B$4,2,FALSE)</f>
        <v>2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 s="13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>
        <f>E1500/L1500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9">
        <f>(J1500/86400)+25569+(-6/24)</f>
        <v>41840.733541666668</v>
      </c>
      <c r="T1500" s="9">
        <f>(I1500/86400)+25569+(-6/24)</f>
        <v>41885.733541666668</v>
      </c>
      <c r="U1500">
        <f>VLOOKUP(F1500,Statenum_data!$A$1:$B$4,2,FALSE)</f>
        <v>2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 s="13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>
        <f>E1501/L1501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9">
        <f>(J1501/86400)+25569+(-6/24)</f>
        <v>42526.757326388892</v>
      </c>
      <c r="T1501" s="9">
        <f>(I1501/86400)+25569+(-6/24)</f>
        <v>42586.757326388892</v>
      </c>
      <c r="U1501">
        <f>VLOOKUP(F1501,Statenum_data!$A$1:$B$4,2,FALSE)</f>
        <v>2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 s="13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>
        <f>E1502/L1502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9">
        <f>(J1502/86400)+25569+(-6/24)</f>
        <v>41365.654594907406</v>
      </c>
      <c r="T1502" s="9">
        <f>(I1502/86400)+25569+(-6/24)</f>
        <v>41395.654594907406</v>
      </c>
      <c r="U1502">
        <f>VLOOKUP(F1502,Statenum_data!$A$1:$B$4,2,FALSE)</f>
        <v>2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 s="1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>
        <f>E1503/L1503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9">
        <f>(J1503/86400)+25569+(-6/24)</f>
        <v>42163.333599537036</v>
      </c>
      <c r="T1503" s="9">
        <f>(I1503/86400)+25569+(-6/24)</f>
        <v>42193.333599537036</v>
      </c>
      <c r="U1503">
        <f>VLOOKUP(F1503,Statenum_data!$A$1:$B$4,2,FALSE)</f>
        <v>1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 s="13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>
        <f>E1504/L1504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9">
        <f>(J1504/86400)+25569+(-6/24)</f>
        <v>42426.292592592596</v>
      </c>
      <c r="T1504" s="9">
        <f>(I1504/86400)+25569+(-6/24)</f>
        <v>42454.666666666672</v>
      </c>
      <c r="U1504">
        <f>VLOOKUP(F1504,Statenum_data!$A$1:$B$4,2,FALSE)</f>
        <v>1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 s="13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>
        <f>E1505/L1505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9">
        <f>(J1505/86400)+25569+(-6/24)</f>
        <v>42606.097233796296</v>
      </c>
      <c r="T1505" s="9">
        <f>(I1505/86400)+25569+(-6/24)</f>
        <v>42666.097233796296</v>
      </c>
      <c r="U1505">
        <f>VLOOKUP(F1505,Statenum_data!$A$1:$B$4,2,FALSE)</f>
        <v>1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 s="13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>
        <f>E1506/L1506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9">
        <f>(J1506/86400)+25569+(-6/24)</f>
        <v>41772.407685185186</v>
      </c>
      <c r="T1506" s="9">
        <f>(I1506/86400)+25569+(-6/24)</f>
        <v>41800.106249999997</v>
      </c>
      <c r="U1506">
        <f>VLOOKUP(F1506,Statenum_data!$A$1:$B$4,2,FALSE)</f>
        <v>1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 s="13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>
        <f>E1507/L1507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9">
        <f>(J1507/86400)+25569+(-6/24)</f>
        <v>42414.19332175926</v>
      </c>
      <c r="T1507" s="9">
        <f>(I1507/86400)+25569+(-6/24)</f>
        <v>42451.584027777775</v>
      </c>
      <c r="U1507">
        <f>VLOOKUP(F1507,Statenum_data!$A$1:$B$4,2,FALSE)</f>
        <v>1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 s="13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>
        <f>E1508/L1508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9">
        <f>(J1508/86400)+25569+(-6/24)</f>
        <v>41814.535925925928</v>
      </c>
      <c r="T1508" s="9">
        <f>(I1508/86400)+25569+(-6/24)</f>
        <v>41844.535925925928</v>
      </c>
      <c r="U1508">
        <f>VLOOKUP(F1508,Statenum_data!$A$1:$B$4,2,FALSE)</f>
        <v>1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 s="13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>
        <f>E1509/L1509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9">
        <f>(J1509/86400)+25569+(-6/24)</f>
        <v>40254.200335648144</v>
      </c>
      <c r="T1509" s="9">
        <f>(I1509/86400)+25569+(-6/24)</f>
        <v>40313.090277777781</v>
      </c>
      <c r="U1509">
        <f>VLOOKUP(F1509,Statenum_data!$A$1:$B$4,2,FALSE)</f>
        <v>1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 s="13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>
        <f>E1510/L1510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9">
        <f>(J1510/86400)+25569+(-6/24)</f>
        <v>41786.364363425928</v>
      </c>
      <c r="T1510" s="9">
        <f>(I1510/86400)+25569+(-6/24)</f>
        <v>41817.364363425928</v>
      </c>
      <c r="U1510">
        <f>VLOOKUP(F1510,Statenum_data!$A$1:$B$4,2,FALSE)</f>
        <v>1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 s="13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>
        <f>E1511/L1511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9">
        <f>(J1511/86400)+25569+(-6/24)</f>
        <v>42751.283391203702</v>
      </c>
      <c r="T1511" s="9">
        <f>(I1511/86400)+25569+(-6/24)</f>
        <v>42780.707638888889</v>
      </c>
      <c r="U1511">
        <f>VLOOKUP(F1511,Statenum_data!$A$1:$B$4,2,FALSE)</f>
        <v>1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 s="13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>
        <f>E1512/L1512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9">
        <f>(J1512/86400)+25569+(-6/24)</f>
        <v>41809.135162037041</v>
      </c>
      <c r="T1512" s="9">
        <f>(I1512/86400)+25569+(-6/24)</f>
        <v>41839.135162037041</v>
      </c>
      <c r="U1512">
        <f>VLOOKUP(F1512,Statenum_data!$A$1:$B$4,2,FALSE)</f>
        <v>1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 s="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>
        <f>E1513/L1513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9">
        <f>(J1513/86400)+25569+(-6/24)</f>
        <v>42296.333379629628</v>
      </c>
      <c r="T1513" s="9">
        <f>(I1513/86400)+25569+(-6/24)</f>
        <v>42326.375046296293</v>
      </c>
      <c r="U1513">
        <f>VLOOKUP(F1513,Statenum_data!$A$1:$B$4,2,FALSE)</f>
        <v>1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 s="13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>
        <f>E1514/L1514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9">
        <f>(J1514/86400)+25569+(-6/24)</f>
        <v>42741.434479166666</v>
      </c>
      <c r="T1514" s="9">
        <f>(I1514/86400)+25569+(-6/24)</f>
        <v>42771.434479166666</v>
      </c>
      <c r="U1514">
        <f>VLOOKUP(F1514,Statenum_data!$A$1:$B$4,2,FALSE)</f>
        <v>1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 s="13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>
        <f>E1515/L1515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9">
        <f>(J1515/86400)+25569+(-6/24)</f>
        <v>41806.387337962966</v>
      </c>
      <c r="T1515" s="9">
        <f>(I1515/86400)+25569+(-6/24)</f>
        <v>41836.387337962966</v>
      </c>
      <c r="U1515">
        <f>VLOOKUP(F1515,Statenum_data!$A$1:$B$4,2,FALSE)</f>
        <v>1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 s="13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>
        <f>E1516/L1516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9">
        <f>(J1516/86400)+25569+(-6/24)</f>
        <v>42234.347685185188</v>
      </c>
      <c r="T1516" s="9">
        <f>(I1516/86400)+25569+(-6/24)</f>
        <v>42274.347685185188</v>
      </c>
      <c r="U1516">
        <f>VLOOKUP(F1516,Statenum_data!$A$1:$B$4,2,FALSE)</f>
        <v>1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 s="13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>
        <f>E1517/L1517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9">
        <f>(J1517/86400)+25569+(-6/24)</f>
        <v>42415.003437499996</v>
      </c>
      <c r="T1517" s="9">
        <f>(I1517/86400)+25569+(-6/24)</f>
        <v>42444.961770833332</v>
      </c>
      <c r="U1517">
        <f>VLOOKUP(F1517,Statenum_data!$A$1:$B$4,2,FALSE)</f>
        <v>1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 s="13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>
        <f>E1518/L1518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9">
        <f>(J1518/86400)+25569+(-6/24)</f>
        <v>42619.216342592597</v>
      </c>
      <c r="T1518" s="9">
        <f>(I1518/86400)+25569+(-6/24)</f>
        <v>42649.333333333328</v>
      </c>
      <c r="U1518">
        <f>VLOOKUP(F1518,Statenum_data!$A$1:$B$4,2,FALSE)</f>
        <v>1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 s="13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>
        <f>E1519/L1519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9">
        <f>(J1519/86400)+25569+(-6/24)</f>
        <v>41948.31658564815</v>
      </c>
      <c r="T1519" s="9">
        <f>(I1519/86400)+25569+(-6/24)</f>
        <v>41979</v>
      </c>
      <c r="U1519">
        <f>VLOOKUP(F1519,Statenum_data!$A$1:$B$4,2,FALSE)</f>
        <v>1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 s="13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>
        <f>E1520/L1520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9">
        <f>(J1520/86400)+25569+(-6/24)</f>
        <v>41760.5700462963</v>
      </c>
      <c r="T1520" s="9">
        <f>(I1520/86400)+25569+(-6/24)</f>
        <v>41790.5700462963</v>
      </c>
      <c r="U1520">
        <f>VLOOKUP(F1520,Statenum_data!$A$1:$B$4,2,FALSE)</f>
        <v>1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 s="13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>
        <f>E1521/L1521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9">
        <f>(J1521/86400)+25569+(-6/24)</f>
        <v>41782.491701388892</v>
      </c>
      <c r="T1521" s="9">
        <f>(I1521/86400)+25569+(-6/24)</f>
        <v>41810.665972222225</v>
      </c>
      <c r="U1521">
        <f>VLOOKUP(F1521,Statenum_data!$A$1:$B$4,2,FALSE)</f>
        <v>1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 s="13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>
        <f>E1522/L1522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9">
        <f>(J1522/86400)+25569+(-6/24)</f>
        <v>41955.607789351852</v>
      </c>
      <c r="T1522" s="9">
        <f>(I1522/86400)+25569+(-6/24)</f>
        <v>41991.916666666672</v>
      </c>
      <c r="U1522">
        <f>VLOOKUP(F1522,Statenum_data!$A$1:$B$4,2,FALSE)</f>
        <v>1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 s="1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>
        <f>E1523/L1523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9">
        <f>(J1523/86400)+25569+(-6/24)</f>
        <v>42492.917719907404</v>
      </c>
      <c r="T1523" s="9">
        <f>(I1523/86400)+25569+(-6/24)</f>
        <v>42527.917719907404</v>
      </c>
      <c r="U1523">
        <f>VLOOKUP(F1523,Statenum_data!$A$1:$B$4,2,FALSE)</f>
        <v>1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 s="13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>
        <f>E1524/L1524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9">
        <f>(J1524/86400)+25569+(-6/24)</f>
        <v>41899.580312500002</v>
      </c>
      <c r="T1524" s="9">
        <f>(I1524/86400)+25569+(-6/24)</f>
        <v>41929.580312500002</v>
      </c>
      <c r="U1524">
        <f>VLOOKUP(F1524,Statenum_data!$A$1:$B$4,2,FALSE)</f>
        <v>1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 s="13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>
        <f>E1525/L1525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9">
        <f>(J1525/86400)+25569+(-6/24)</f>
        <v>41964.501342592594</v>
      </c>
      <c r="T1525" s="9">
        <f>(I1525/86400)+25569+(-6/24)</f>
        <v>41995.75</v>
      </c>
      <c r="U1525">
        <f>VLOOKUP(F1525,Statenum_data!$A$1:$B$4,2,FALSE)</f>
        <v>1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 s="13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>
        <f>E1526/L1526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9">
        <f>(J1526/86400)+25569+(-6/24)</f>
        <v>42756.251041666663</v>
      </c>
      <c r="T1526" s="9">
        <f>(I1526/86400)+25569+(-6/24)</f>
        <v>42786.251041666663</v>
      </c>
      <c r="U1526">
        <f>VLOOKUP(F1526,Statenum_data!$A$1:$B$4,2,FALSE)</f>
        <v>1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 s="13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>
        <f>E1527/L1527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9">
        <f>(J1527/86400)+25569+(-6/24)</f>
        <v>42570.452986111108</v>
      </c>
      <c r="T1527" s="9">
        <f>(I1527/86400)+25569+(-6/24)</f>
        <v>42600.452986111108</v>
      </c>
      <c r="U1527">
        <f>VLOOKUP(F1527,Statenum_data!$A$1:$B$4,2,FALSE)</f>
        <v>1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 s="13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>
        <f>E1528/L1528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9">
        <f>(J1528/86400)+25569+(-6/24)</f>
        <v>42339.026006944448</v>
      </c>
      <c r="T1528" s="9">
        <f>(I1528/86400)+25569+(-6/24)</f>
        <v>42388.026006944448</v>
      </c>
      <c r="U1528">
        <f>VLOOKUP(F1528,Statenum_data!$A$1:$B$4,2,FALSE)</f>
        <v>1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 s="13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>
        <f>E1529/L1529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9">
        <f>(J1529/86400)+25569+(-6/24)</f>
        <v>42780.350532407407</v>
      </c>
      <c r="T1529" s="9">
        <f>(I1529/86400)+25569+(-6/24)</f>
        <v>42808.308865740742</v>
      </c>
      <c r="U1529">
        <f>VLOOKUP(F1529,Statenum_data!$A$1:$B$4,2,FALSE)</f>
        <v>1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 s="13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>
        <f>E1530/L1530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9">
        <f>(J1530/86400)+25569+(-6/24)</f>
        <v>42736.482893518521</v>
      </c>
      <c r="T1530" s="9">
        <f>(I1530/86400)+25569+(-6/24)</f>
        <v>42766.75</v>
      </c>
      <c r="U1530">
        <f>VLOOKUP(F1530,Statenum_data!$A$1:$B$4,2,FALSE)</f>
        <v>1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 s="13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>
        <f>E1531/L1531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9">
        <f>(J1531/86400)+25569+(-6/24)</f>
        <v>42052.378703703704</v>
      </c>
      <c r="T1531" s="9">
        <f>(I1531/86400)+25569+(-6/24)</f>
        <v>42082.337037037039</v>
      </c>
      <c r="U1531">
        <f>VLOOKUP(F1531,Statenum_data!$A$1:$B$4,2,FALSE)</f>
        <v>1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 s="13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>
        <f>E1532/L1532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9">
        <f>(J1532/86400)+25569+(-6/24)</f>
        <v>42275.51730324074</v>
      </c>
      <c r="T1532" s="9">
        <f>(I1532/86400)+25569+(-6/24)</f>
        <v>42300.51730324074</v>
      </c>
      <c r="U1532">
        <f>VLOOKUP(F1532,Statenum_data!$A$1:$B$4,2,FALSE)</f>
        <v>1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 s="1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>
        <f>E1533/L1533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9">
        <f>(J1533/86400)+25569+(-6/24)</f>
        <v>41941.552384259259</v>
      </c>
      <c r="T1533" s="9">
        <f>(I1533/86400)+25569+(-6/24)</f>
        <v>41973.875</v>
      </c>
      <c r="U1533">
        <f>VLOOKUP(F1533,Statenum_data!$A$1:$B$4,2,FALSE)</f>
        <v>1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 s="13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>
        <f>E1534/L1534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9">
        <f>(J1534/86400)+25569+(-6/24)</f>
        <v>42391.225289351853</v>
      </c>
      <c r="T1534" s="9">
        <f>(I1534/86400)+25569+(-6/24)</f>
        <v>42415.375</v>
      </c>
      <c r="U1534">
        <f>VLOOKUP(F1534,Statenum_data!$A$1:$B$4,2,FALSE)</f>
        <v>1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 s="13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>
        <f>E1535/L1535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9">
        <f>(J1535/86400)+25569+(-6/24)</f>
        <v>42442.75204861111</v>
      </c>
      <c r="T1535" s="9">
        <f>(I1535/86400)+25569+(-6/24)</f>
        <v>42491.915972222225</v>
      </c>
      <c r="U1535">
        <f>VLOOKUP(F1535,Statenum_data!$A$1:$B$4,2,FALSE)</f>
        <v>1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 s="13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>
        <f>E1536/L1536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9">
        <f>(J1536/86400)+25569+(-6/24)</f>
        <v>42221.424328703702</v>
      </c>
      <c r="T1536" s="9">
        <f>(I1536/86400)+25569+(-6/24)</f>
        <v>42251.424328703702</v>
      </c>
      <c r="U1536">
        <f>VLOOKUP(F1536,Statenum_data!$A$1:$B$4,2,FALSE)</f>
        <v>1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 s="13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>
        <f>E1537/L1537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9">
        <f>(J1537/86400)+25569+(-6/24)</f>
        <v>42484.579062500001</v>
      </c>
      <c r="T1537" s="9">
        <f>(I1537/86400)+25569+(-6/24)</f>
        <v>42513.666666666672</v>
      </c>
      <c r="U1537">
        <f>VLOOKUP(F1537,Statenum_data!$A$1:$B$4,2,FALSE)</f>
        <v>1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 s="13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>
        <f>E1538/L1538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9">
        <f>(J1538/86400)+25569+(-6/24)</f>
        <v>42213.552199074074</v>
      </c>
      <c r="T1538" s="9">
        <f>(I1538/86400)+25569+(-6/24)</f>
        <v>42243.552199074074</v>
      </c>
      <c r="U1538">
        <f>VLOOKUP(F1538,Statenum_data!$A$1:$B$4,2,FALSE)</f>
        <v>1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 s="13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>
        <f>E1539/L1539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9">
        <f>(J1539/86400)+25569+(-6/24)</f>
        <v>42552.065127314811</v>
      </c>
      <c r="T1539" s="9">
        <f>(I1539/86400)+25569+(-6/24)</f>
        <v>42588.5</v>
      </c>
      <c r="U1539">
        <f>VLOOKUP(F1539,Statenum_data!$A$1:$B$4,2,FALSE)</f>
        <v>1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 s="13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>
        <f>E1540/L1540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9">
        <f>(J1540/86400)+25569+(-6/24)</f>
        <v>41981.532060185185</v>
      </c>
      <c r="T1540" s="9">
        <f>(I1540/86400)+25569+(-6/24)</f>
        <v>42026.532060185185</v>
      </c>
      <c r="U1540">
        <f>VLOOKUP(F1540,Statenum_data!$A$1:$B$4,2,FALSE)</f>
        <v>1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 s="13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>
        <f>E1541/L1541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9">
        <f>(J1541/86400)+25569+(-6/24)</f>
        <v>42705.66920138889</v>
      </c>
      <c r="T1541" s="9">
        <f>(I1541/86400)+25569+(-6/24)</f>
        <v>42738.66920138889</v>
      </c>
      <c r="U1541">
        <f>VLOOKUP(F1541,Statenum_data!$A$1:$B$4,2,FALSE)</f>
        <v>1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 s="13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>
        <f>E1542/L1542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9">
        <f>(J1542/86400)+25569+(-6/24)</f>
        <v>41938.75712962963</v>
      </c>
      <c r="T1542" s="9">
        <f>(I1542/86400)+25569+(-6/24)</f>
        <v>41968.802083333328</v>
      </c>
      <c r="U1542">
        <f>VLOOKUP(F1542,Statenum_data!$A$1:$B$4,2,FALSE)</f>
        <v>1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 s="1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>
        <f>E1543/L1543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9">
        <f>(J1543/86400)+25569+(-6/24)</f>
        <v>41974.462245370371</v>
      </c>
      <c r="T1543" s="9">
        <f>(I1543/86400)+25569+(-6/24)</f>
        <v>42004.462245370371</v>
      </c>
      <c r="U1543">
        <f>VLOOKUP(F1543,Statenum_data!$A$1:$B$4,2,FALSE)</f>
        <v>2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 s="13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>
        <f>E1544/L1544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9">
        <f>(J1544/86400)+25569+(-6/24)</f>
        <v>42170.746527777781</v>
      </c>
      <c r="T1544" s="9">
        <f>(I1544/86400)+25569+(-6/24)</f>
        <v>42185.746527777781</v>
      </c>
      <c r="U1544">
        <f>VLOOKUP(F1544,Statenum_data!$A$1:$B$4,2,FALSE)</f>
        <v>2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 s="13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>
        <f>E1545/L1545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9">
        <f>(J1545/86400)+25569+(-6/24)</f>
        <v>41935.259652777779</v>
      </c>
      <c r="T1545" s="9">
        <f>(I1545/86400)+25569+(-6/24)</f>
        <v>41965.301319444443</v>
      </c>
      <c r="U1545">
        <f>VLOOKUP(F1545,Statenum_data!$A$1:$B$4,2,FALSE)</f>
        <v>2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 s="13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t="e">
        <f>E1546/L1546</f>
        <v>#DIV/0!</v>
      </c>
      <c r="Q1546" t="str">
        <f>LEFT(N1546,FIND("/",N1546)-1)</f>
        <v>photography</v>
      </c>
      <c r="R1546" t="str">
        <f>RIGHT(N1546,LEN(N1546)-FIND("/",N1546))</f>
        <v>nature</v>
      </c>
      <c r="S1546" s="9">
        <f>(J1546/86400)+25569+(-6/24)</f>
        <v>42052.801203703704</v>
      </c>
      <c r="T1546" s="9">
        <f>(I1546/86400)+25569+(-6/24)</f>
        <v>42094.762499999997</v>
      </c>
      <c r="U1546">
        <f>VLOOKUP(F1546,Statenum_data!$A$1:$B$4,2,FALSE)</f>
        <v>2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 s="13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>
        <f>E1547/L1547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9">
        <f>(J1547/86400)+25569+(-6/24)</f>
        <v>42031.634652777779</v>
      </c>
      <c r="T1547" s="9">
        <f>(I1547/86400)+25569+(-6/24)</f>
        <v>42065.636111111111</v>
      </c>
      <c r="U1547">
        <f>VLOOKUP(F1547,Statenum_data!$A$1:$B$4,2,FALSE)</f>
        <v>2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 s="13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>
        <f>E1548/L1548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9">
        <f>(J1548/86400)+25569+(-6/24)</f>
        <v>41838.962951388887</v>
      </c>
      <c r="T1548" s="9">
        <f>(I1548/86400)+25569+(-6/24)</f>
        <v>41898.962951388887</v>
      </c>
      <c r="U1548">
        <f>VLOOKUP(F1548,Statenum_data!$A$1:$B$4,2,FALSE)</f>
        <v>2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 s="13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t="e">
        <f>E1549/L1549</f>
        <v>#DIV/0!</v>
      </c>
      <c r="Q1549" t="str">
        <f>LEFT(N1549,FIND("/",N1549)-1)</f>
        <v>photography</v>
      </c>
      <c r="R1549" t="str">
        <f>RIGHT(N1549,LEN(N1549)-FIND("/",N1549))</f>
        <v>nature</v>
      </c>
      <c r="S1549" s="9">
        <f>(J1549/86400)+25569+(-6/24)</f>
        <v>42782.176875000005</v>
      </c>
      <c r="T1549" s="9">
        <f>(I1549/86400)+25569+(-6/24)</f>
        <v>42789.176875000005</v>
      </c>
      <c r="U1549">
        <f>VLOOKUP(F1549,Statenum_data!$A$1:$B$4,2,FALSE)</f>
        <v>2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 s="13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>
        <f>E1550/L1550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9">
        <f>(J1550/86400)+25569+(-6/24)</f>
        <v>42286.63217592593</v>
      </c>
      <c r="T1550" s="9">
        <f>(I1550/86400)+25569+(-6/24)</f>
        <v>42316.673842592594</v>
      </c>
      <c r="U1550">
        <f>VLOOKUP(F1550,Statenum_data!$A$1:$B$4,2,FALSE)</f>
        <v>2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 s="13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>
        <f>E1551/L1551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9">
        <f>(J1551/86400)+25569+(-6/24)</f>
        <v>42280.886099537034</v>
      </c>
      <c r="T1551" s="9">
        <f>(I1551/86400)+25569+(-6/24)</f>
        <v>42310.927766203706</v>
      </c>
      <c r="U1551">
        <f>VLOOKUP(F1551,Statenum_data!$A$1:$B$4,2,FALSE)</f>
        <v>2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 s="13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>
        <f>E1552/L1552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9">
        <f>(J1552/86400)+25569+(-6/24)</f>
        <v>42472.199467592596</v>
      </c>
      <c r="T1552" s="9">
        <f>(I1552/86400)+25569+(-6/24)</f>
        <v>42502.199467592596</v>
      </c>
      <c r="U1552">
        <f>VLOOKUP(F1552,Statenum_data!$A$1:$B$4,2,FALSE)</f>
        <v>2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 s="1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t="e">
        <f>E1553/L1553</f>
        <v>#DIV/0!</v>
      </c>
      <c r="Q1553" t="str">
        <f>LEFT(N1553,FIND("/",N1553)-1)</f>
        <v>photography</v>
      </c>
      <c r="R1553" t="str">
        <f>RIGHT(N1553,LEN(N1553)-FIND("/",N1553))</f>
        <v>nature</v>
      </c>
      <c r="S1553" s="9">
        <f>(J1553/86400)+25569+(-6/24)</f>
        <v>42121.574525462958</v>
      </c>
      <c r="T1553" s="9">
        <f>(I1553/86400)+25569+(-6/24)</f>
        <v>42151.574525462958</v>
      </c>
      <c r="U1553">
        <f>VLOOKUP(F1553,Statenum_data!$A$1:$B$4,2,FALSE)</f>
        <v>2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 s="13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>
        <f>E1554/L1554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9">
        <f>(J1554/86400)+25569+(-6/24)</f>
        <v>41892.438750000001</v>
      </c>
      <c r="T1554" s="9">
        <f>(I1554/86400)+25569+(-6/24)</f>
        <v>41912.915972222225</v>
      </c>
      <c r="U1554">
        <f>VLOOKUP(F1554,Statenum_data!$A$1:$B$4,2,FALSE)</f>
        <v>2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 s="13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t="e">
        <f>E1555/L1555</f>
        <v>#DIV/0!</v>
      </c>
      <c r="Q1555" t="str">
        <f>LEFT(N1555,FIND("/",N1555)-1)</f>
        <v>photography</v>
      </c>
      <c r="R1555" t="str">
        <f>RIGHT(N1555,LEN(N1555)-FIND("/",N1555))</f>
        <v>nature</v>
      </c>
      <c r="S1555" s="9">
        <f>(J1555/86400)+25569+(-6/24)</f>
        <v>42219.032951388886</v>
      </c>
      <c r="T1555" s="9">
        <f>(I1555/86400)+25569+(-6/24)</f>
        <v>42249.032951388886</v>
      </c>
      <c r="U1555">
        <f>VLOOKUP(F1555,Statenum_data!$A$1:$B$4,2,FALSE)</f>
        <v>2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 s="13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t="e">
        <f>E1556/L1556</f>
        <v>#DIV/0!</v>
      </c>
      <c r="Q1556" t="str">
        <f>LEFT(N1556,FIND("/",N1556)-1)</f>
        <v>photography</v>
      </c>
      <c r="R1556" t="str">
        <f>RIGHT(N1556,LEN(N1556)-FIND("/",N1556))</f>
        <v>nature</v>
      </c>
      <c r="S1556" s="9">
        <f>(J1556/86400)+25569+(-6/24)</f>
        <v>42188.002199074079</v>
      </c>
      <c r="T1556" s="9">
        <f>(I1556/86400)+25569+(-6/24)</f>
        <v>42218.002199074079</v>
      </c>
      <c r="U1556">
        <f>VLOOKUP(F1556,Statenum_data!$A$1:$B$4,2,FALSE)</f>
        <v>2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 s="13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t="e">
        <f>E1557/L1557</f>
        <v>#DIV/0!</v>
      </c>
      <c r="Q1557" t="str">
        <f>LEFT(N1557,FIND("/",N1557)-1)</f>
        <v>photography</v>
      </c>
      <c r="R1557" t="str">
        <f>RIGHT(N1557,LEN(N1557)-FIND("/",N1557))</f>
        <v>nature</v>
      </c>
      <c r="S1557" s="9">
        <f>(J1557/86400)+25569+(-6/24)</f>
        <v>42241.363796296297</v>
      </c>
      <c r="T1557" s="9">
        <f>(I1557/86400)+25569+(-6/24)</f>
        <v>42264.458333333328</v>
      </c>
      <c r="U1557">
        <f>VLOOKUP(F1557,Statenum_data!$A$1:$B$4,2,FALSE)</f>
        <v>2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 s="13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>
        <f>E1558/L1558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9">
        <f>(J1558/86400)+25569+(-6/24)</f>
        <v>42524.903055555551</v>
      </c>
      <c r="T1558" s="9">
        <f>(I1558/86400)+25569+(-6/24)</f>
        <v>42554.903055555551</v>
      </c>
      <c r="U1558">
        <f>VLOOKUP(F1558,Statenum_data!$A$1:$B$4,2,FALSE)</f>
        <v>2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 s="13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>
        <f>E1559/L1559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9">
        <f>(J1559/86400)+25569+(-6/24)</f>
        <v>41871.40315972222</v>
      </c>
      <c r="T1559" s="9">
        <f>(I1559/86400)+25569+(-6/24)</f>
        <v>41902.40315972222</v>
      </c>
      <c r="U1559">
        <f>VLOOKUP(F1559,Statenum_data!$A$1:$B$4,2,FALSE)</f>
        <v>2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 s="13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>
        <f>E1560/L1560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9">
        <f>(J1560/86400)+25569+(-6/24)</f>
        <v>42185.147673611107</v>
      </c>
      <c r="T1560" s="9">
        <f>(I1560/86400)+25569+(-6/24)</f>
        <v>42244.258333333331</v>
      </c>
      <c r="U1560">
        <f>VLOOKUP(F1560,Statenum_data!$A$1:$B$4,2,FALSE)</f>
        <v>2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 s="13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>
        <f>E1561/L1561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9">
        <f>(J1561/86400)+25569+(-6/24)</f>
        <v>42107.803229166668</v>
      </c>
      <c r="T1561" s="9">
        <f>(I1561/86400)+25569+(-6/24)</f>
        <v>42122.803229166668</v>
      </c>
      <c r="U1561">
        <f>VLOOKUP(F1561,Statenum_data!$A$1:$B$4,2,FALSE)</f>
        <v>2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 s="13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>
        <f>E1562/L1562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9">
        <f>(J1562/86400)+25569+(-6/24)</f>
        <v>41935.770752314813</v>
      </c>
      <c r="T1562" s="9">
        <f>(I1562/86400)+25569+(-6/24)</f>
        <v>41955.812418981484</v>
      </c>
      <c r="U1562">
        <f>VLOOKUP(F1562,Statenum_data!$A$1:$B$4,2,FALSE)</f>
        <v>2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 s="1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>
        <f>E1563/L1563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9">
        <f>(J1563/86400)+25569+(-6/24)</f>
        <v>41554.791701388887</v>
      </c>
      <c r="T1563" s="9">
        <f>(I1563/86400)+25569+(-6/24)</f>
        <v>41584.833368055552</v>
      </c>
      <c r="U1563">
        <f>VLOOKUP(F1563,Statenum_data!$A$1:$B$4,2,FALSE)</f>
        <v>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 s="13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t="e">
        <f>E1564/L1564</f>
        <v>#DIV/0!</v>
      </c>
      <c r="Q1564" t="str">
        <f>LEFT(N1564,FIND("/",N1564)-1)</f>
        <v>publishing</v>
      </c>
      <c r="R1564" t="str">
        <f>RIGHT(N1564,LEN(N1564)-FIND("/",N1564))</f>
        <v>art books</v>
      </c>
      <c r="S1564" s="9">
        <f>(J1564/86400)+25569+(-6/24)</f>
        <v>40079.316157407404</v>
      </c>
      <c r="T1564" s="9">
        <f>(I1564/86400)+25569+(-6/24)</f>
        <v>40148.784722222219</v>
      </c>
      <c r="U1564">
        <f>VLOOKUP(F1564,Statenum_data!$A$1:$B$4,2,FALSE)</f>
        <v>3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 s="13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>
        <f>E1565/L1565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9">
        <f>(J1565/86400)+25569+(-6/24)</f>
        <v>41652.492488425924</v>
      </c>
      <c r="T1565" s="9">
        <f>(I1565/86400)+25569+(-6/24)</f>
        <v>41712.450821759259</v>
      </c>
      <c r="U1565">
        <f>VLOOKUP(F1565,Statenum_data!$A$1:$B$4,2,FALSE)</f>
        <v>3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 s="13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>
        <f>E1566/L1566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9">
        <f>(J1566/86400)+25569+(-6/24)</f>
        <v>42121.117002314815</v>
      </c>
      <c r="T1566" s="9">
        <f>(I1566/86400)+25569+(-6/24)</f>
        <v>42152.586805555555</v>
      </c>
      <c r="U1566">
        <f>VLOOKUP(F1566,Statenum_data!$A$1:$B$4,2,FALSE)</f>
        <v>3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 s="13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>
        <f>E1567/L1567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9">
        <f>(J1567/86400)+25569+(-6/24)</f>
        <v>40672.479872685188</v>
      </c>
      <c r="T1567" s="9">
        <f>(I1567/86400)+25569+(-6/24)</f>
        <v>40702.479872685188</v>
      </c>
      <c r="U1567">
        <f>VLOOKUP(F1567,Statenum_data!$A$1:$B$4,2,FALSE)</f>
        <v>3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 s="13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>
        <f>E1568/L1568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9">
        <f>(J1568/86400)+25569+(-6/24)</f>
        <v>42549.666712962964</v>
      </c>
      <c r="T1568" s="9">
        <f>(I1568/86400)+25569+(-6/24)</f>
        <v>42578.666666666672</v>
      </c>
      <c r="U1568">
        <f>VLOOKUP(F1568,Statenum_data!$A$1:$B$4,2,FALSE)</f>
        <v>3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 s="13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>
        <f>E1569/L1569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9">
        <f>(J1569/86400)+25569+(-6/24)</f>
        <v>41671.68686342593</v>
      </c>
      <c r="T1569" s="9">
        <f>(I1569/86400)+25569+(-6/24)</f>
        <v>41686.75</v>
      </c>
      <c r="U1569">
        <f>VLOOKUP(F1569,Statenum_data!$A$1:$B$4,2,FALSE)</f>
        <v>3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 s="13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>
        <f>E1570/L1570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9">
        <f>(J1570/86400)+25569+(-6/24)</f>
        <v>41961.812326388885</v>
      </c>
      <c r="T1570" s="9">
        <f>(I1570/86400)+25569+(-6/24)</f>
        <v>41996.812326388885</v>
      </c>
      <c r="U1570">
        <f>VLOOKUP(F1570,Statenum_data!$A$1:$B$4,2,FALSE)</f>
        <v>3</v>
      </c>
    </row>
    <row r="1571" spans="1:21" x14ac:dyDescent="0.2">
      <c r="A1571">
        <v>1569</v>
      </c>
      <c r="B1571" s="3" t="s">
        <v>1570</v>
      </c>
      <c r="C1571" s="3" t="s">
        <v>5679</v>
      </c>
      <c r="D1571" s="13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t="e">
        <f>E1571/L1571</f>
        <v>#DIV/0!</v>
      </c>
      <c r="Q1571" t="str">
        <f>LEFT(N1571,FIND("/",N1571)-1)</f>
        <v>publishing</v>
      </c>
      <c r="R1571" t="str">
        <f>RIGHT(N1571,LEN(N1571)-FIND("/",N1571))</f>
        <v>art books</v>
      </c>
      <c r="S1571" s="9">
        <f>(J1571/86400)+25569+(-6/24)</f>
        <v>41389.429560185185</v>
      </c>
      <c r="T1571" s="9">
        <f>(I1571/86400)+25569+(-6/24)</f>
        <v>41419.429560185185</v>
      </c>
      <c r="U1571">
        <f>VLOOKUP(F1571,Statenum_data!$A$1:$B$4,2,FALSE)</f>
        <v>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 s="13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>
        <f>E1572/L1572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9">
        <f>(J1572/86400)+25569+(-6/24)</f>
        <v>42438.563449074078</v>
      </c>
      <c r="T1572" s="9">
        <f>(I1572/86400)+25569+(-6/24)</f>
        <v>42468.521782407406</v>
      </c>
      <c r="U1572">
        <f>VLOOKUP(F1572,Statenum_data!$A$1:$B$4,2,FALSE)</f>
        <v>3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 s="1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>
        <f>E1573/L1573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9">
        <f>(J1573/86400)+25569+(-6/24)</f>
        <v>42144.519479166665</v>
      </c>
      <c r="T1573" s="9">
        <f>(I1573/86400)+25569+(-6/24)</f>
        <v>42174.519479166665</v>
      </c>
      <c r="U1573">
        <f>VLOOKUP(F1573,Statenum_data!$A$1:$B$4,2,FALSE)</f>
        <v>3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 s="13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>
        <f>E1574/L1574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9">
        <f>(J1574/86400)+25569+(-6/24)</f>
        <v>42403.783090277779</v>
      </c>
      <c r="T1574" s="9">
        <f>(I1574/86400)+25569+(-6/24)</f>
        <v>42428.749305555553</v>
      </c>
      <c r="U1574">
        <f>VLOOKUP(F1574,Statenum_data!$A$1:$B$4,2,FALSE)</f>
        <v>3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 s="13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>
        <f>E1575/L1575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9">
        <f>(J1575/86400)+25569+(-6/24)</f>
        <v>42785.750023148154</v>
      </c>
      <c r="T1575" s="9">
        <f>(I1575/86400)+25569+(-6/24)</f>
        <v>42825.915972222225</v>
      </c>
      <c r="U1575">
        <f>VLOOKUP(F1575,Statenum_data!$A$1:$B$4,2,FALSE)</f>
        <v>3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 s="13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>
        <f>E1576/L1576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9">
        <f>(J1576/86400)+25569+(-6/24)</f>
        <v>42017.677418981482</v>
      </c>
      <c r="T1576" s="9">
        <f>(I1576/86400)+25569+(-6/24)</f>
        <v>42052.677418981482</v>
      </c>
      <c r="U1576">
        <f>VLOOKUP(F1576,Statenum_data!$A$1:$B$4,2,FALSE)</f>
        <v>3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 s="13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>
        <f>E1577/L1577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9">
        <f>(J1577/86400)+25569+(-6/24)</f>
        <v>41799.274259259255</v>
      </c>
      <c r="T1577" s="9">
        <f>(I1577/86400)+25569+(-6/24)</f>
        <v>41829.274259259255</v>
      </c>
      <c r="U1577">
        <f>VLOOKUP(F1577,Statenum_data!$A$1:$B$4,2,FALSE)</f>
        <v>3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 s="13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>
        <f>E1578/L1578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9">
        <f>(J1578/86400)+25569+(-6/24)</f>
        <v>42140.629259259258</v>
      </c>
      <c r="T1578" s="9">
        <f>(I1578/86400)+25569+(-6/24)</f>
        <v>42185.629259259258</v>
      </c>
      <c r="U1578">
        <f>VLOOKUP(F1578,Statenum_data!$A$1:$B$4,2,FALSE)</f>
        <v>3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 s="13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>
        <f>E1579/L1579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9">
        <f>(J1579/86400)+25569+(-6/24)</f>
        <v>41054.597777777773</v>
      </c>
      <c r="T1579" s="9">
        <f>(I1579/86400)+25569+(-6/24)</f>
        <v>41114.597777777773</v>
      </c>
      <c r="U1579">
        <f>VLOOKUP(F1579,Statenum_data!$A$1:$B$4,2,FALSE)</f>
        <v>3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 s="13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>
        <f>E1580/L1580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9">
        <f>(J1580/86400)+25569+(-6/24)</f>
        <v>40398.815868055557</v>
      </c>
      <c r="T1580" s="9">
        <f>(I1580/86400)+25569+(-6/24)</f>
        <v>40422.833333333336</v>
      </c>
      <c r="U1580">
        <f>VLOOKUP(F1580,Statenum_data!$A$1:$B$4,2,FALSE)</f>
        <v>3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 s="13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>
        <f>E1581/L1581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9">
        <f>(J1581/86400)+25569+(-6/24)</f>
        <v>41481.746423611112</v>
      </c>
      <c r="T1581" s="9">
        <f>(I1581/86400)+25569+(-6/24)</f>
        <v>41514.746423611112</v>
      </c>
      <c r="U1581">
        <f>VLOOKUP(F1581,Statenum_data!$A$1:$B$4,2,FALSE)</f>
        <v>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 s="13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t="e">
        <f>E1582/L1582</f>
        <v>#DIV/0!</v>
      </c>
      <c r="Q1582" t="str">
        <f>LEFT(N1582,FIND("/",N1582)-1)</f>
        <v>publishing</v>
      </c>
      <c r="R1582" t="str">
        <f>RIGHT(N1582,LEN(N1582)-FIND("/",N1582))</f>
        <v>art books</v>
      </c>
      <c r="S1582" s="9">
        <f>(J1582/86400)+25569+(-6/24)</f>
        <v>40989.800069444442</v>
      </c>
      <c r="T1582" s="9">
        <f>(I1582/86400)+25569+(-6/24)</f>
        <v>41049.800069444442</v>
      </c>
      <c r="U1582">
        <f>VLOOKUP(F1582,Statenum_data!$A$1:$B$4,2,FALSE)</f>
        <v>3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 s="1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>
        <f>E1583/L1583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9">
        <f>(J1583/86400)+25569+(-6/24)</f>
        <v>42325.198958333334</v>
      </c>
      <c r="T1583" s="9">
        <f>(I1583/86400)+25569+(-6/24)</f>
        <v>42357.198958333334</v>
      </c>
      <c r="U1583">
        <f>VLOOKUP(F1583,Statenum_data!$A$1:$B$4,2,FALSE)</f>
        <v>2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 s="13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>
        <f>E1584/L1584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9">
        <f>(J1584/86400)+25569+(-6/24)</f>
        <v>42246.539965277778</v>
      </c>
      <c r="T1584" s="9">
        <f>(I1584/86400)+25569+(-6/24)</f>
        <v>42303.638888888891</v>
      </c>
      <c r="U1584">
        <f>VLOOKUP(F1584,Statenum_data!$A$1:$B$4,2,FALSE)</f>
        <v>2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 s="13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>
        <f>E1585/L1585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9">
        <f>(J1585/86400)+25569+(-6/24)</f>
        <v>41877.654988425929</v>
      </c>
      <c r="T1585" s="9">
        <f>(I1585/86400)+25569+(-6/24)</f>
        <v>41907.654988425929</v>
      </c>
      <c r="U1585">
        <f>VLOOKUP(F1585,Statenum_data!$A$1:$B$4,2,FALSE)</f>
        <v>2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 s="13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t="e">
        <f>E1586/L1586</f>
        <v>#DIV/0!</v>
      </c>
      <c r="Q1586" t="str">
        <f>LEFT(N1586,FIND("/",N1586)-1)</f>
        <v>photography</v>
      </c>
      <c r="R1586" t="str">
        <f>RIGHT(N1586,LEN(N1586)-FIND("/",N1586))</f>
        <v>places</v>
      </c>
      <c r="S1586" s="9">
        <f>(J1586/86400)+25569+(-6/24)</f>
        <v>41779.399317129632</v>
      </c>
      <c r="T1586" s="9">
        <f>(I1586/86400)+25569+(-6/24)</f>
        <v>41789.399317129632</v>
      </c>
      <c r="U1586">
        <f>VLOOKUP(F1586,Statenum_data!$A$1:$B$4,2,FALSE)</f>
        <v>2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 s="13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>
        <f>E1587/L1587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9">
        <f>(J1587/86400)+25569+(-6/24)</f>
        <v>42707.645462962959</v>
      </c>
      <c r="T1587" s="9">
        <f>(I1587/86400)+25569+(-6/24)</f>
        <v>42729.208333333328</v>
      </c>
      <c r="U1587">
        <f>VLOOKUP(F1587,Statenum_data!$A$1:$B$4,2,FALSE)</f>
        <v>2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 s="13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t="e">
        <f>E1588/L1588</f>
        <v>#DIV/0!</v>
      </c>
      <c r="Q1588" t="str">
        <f>LEFT(N1588,FIND("/",N1588)-1)</f>
        <v>photography</v>
      </c>
      <c r="R1588" t="str">
        <f>RIGHT(N1588,LEN(N1588)-FIND("/",N1588))</f>
        <v>places</v>
      </c>
      <c r="S1588" s="9">
        <f>(J1588/86400)+25569+(-6/24)</f>
        <v>42068.854421296295</v>
      </c>
      <c r="T1588" s="9">
        <f>(I1588/86400)+25569+(-6/24)</f>
        <v>42098.812754629631</v>
      </c>
      <c r="U1588">
        <f>VLOOKUP(F1588,Statenum_data!$A$1:$B$4,2,FALSE)</f>
        <v>2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 s="13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>
        <f>E1589/L1589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9">
        <f>(J1589/86400)+25569+(-6/24)</f>
        <v>41956.700983796298</v>
      </c>
      <c r="T1589" s="9">
        <f>(I1589/86400)+25569+(-6/24)</f>
        <v>41986.700983796298</v>
      </c>
      <c r="U1589">
        <f>VLOOKUP(F1589,Statenum_data!$A$1:$B$4,2,FALSE)</f>
        <v>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 s="13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t="e">
        <f>E1590/L1590</f>
        <v>#DIV/0!</v>
      </c>
      <c r="Q1590" t="str">
        <f>LEFT(N1590,FIND("/",N1590)-1)</f>
        <v>photography</v>
      </c>
      <c r="R1590" t="str">
        <f>RIGHT(N1590,LEN(N1590)-FIND("/",N1590))</f>
        <v>places</v>
      </c>
      <c r="S1590" s="9">
        <f>(J1590/86400)+25569+(-6/24)</f>
        <v>42004.99998842593</v>
      </c>
      <c r="T1590" s="9">
        <f>(I1590/86400)+25569+(-6/24)</f>
        <v>42035.591666666667</v>
      </c>
      <c r="U1590">
        <f>VLOOKUP(F1590,Statenum_data!$A$1:$B$4,2,FALSE)</f>
        <v>2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 s="13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t="e">
        <f>E1591/L1591</f>
        <v>#DIV/0!</v>
      </c>
      <c r="Q1591" t="str">
        <f>LEFT(N1591,FIND("/",N1591)-1)</f>
        <v>photography</v>
      </c>
      <c r="R1591" t="str">
        <f>RIGHT(N1591,LEN(N1591)-FIND("/",N1591))</f>
        <v>places</v>
      </c>
      <c r="S1591" s="9">
        <f>(J1591/86400)+25569+(-6/24)</f>
        <v>42256.734791666662</v>
      </c>
      <c r="T1591" s="9">
        <f>(I1591/86400)+25569+(-6/24)</f>
        <v>42286.734791666662</v>
      </c>
      <c r="U1591">
        <f>VLOOKUP(F1591,Statenum_data!$A$1:$B$4,2,FALSE)</f>
        <v>2</v>
      </c>
    </row>
    <row r="1592" spans="1:21" x14ac:dyDescent="0.2">
      <c r="A1592">
        <v>1590</v>
      </c>
      <c r="B1592" s="3" t="s">
        <v>1591</v>
      </c>
      <c r="C1592" s="3" t="s">
        <v>5700</v>
      </c>
      <c r="D1592" s="13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>
        <f>E1592/L1592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9">
        <f>(J1592/86400)+25569+(-6/24)</f>
        <v>42240.607222222221</v>
      </c>
      <c r="T1592" s="9">
        <f>(I1592/86400)+25569+(-6/24)</f>
        <v>42270.607222222221</v>
      </c>
      <c r="U1592">
        <f>VLOOKUP(F1592,Statenum_data!$A$1:$B$4,2,FALSE)</f>
        <v>2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 s="1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>
        <f>E1593/L1593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9">
        <f>(J1593/86400)+25569+(-6/24)</f>
        <v>42433.476168981477</v>
      </c>
      <c r="T1593" s="9">
        <f>(I1593/86400)+25569+(-6/24)</f>
        <v>42463.43450231482</v>
      </c>
      <c r="U1593">
        <f>VLOOKUP(F1593,Statenum_data!$A$1:$B$4,2,FALSE)</f>
        <v>2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 s="13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t="e">
        <f>E1594/L1594</f>
        <v>#DIV/0!</v>
      </c>
      <c r="Q1594" t="str">
        <f>LEFT(N1594,FIND("/",N1594)-1)</f>
        <v>photography</v>
      </c>
      <c r="R1594" t="str">
        <f>RIGHT(N1594,LEN(N1594)-FIND("/",N1594))</f>
        <v>places</v>
      </c>
      <c r="S1594" s="9">
        <f>(J1594/86400)+25569+(-6/24)</f>
        <v>42045.822743055556</v>
      </c>
      <c r="T1594" s="9">
        <f>(I1594/86400)+25569+(-6/24)</f>
        <v>42090.781076388885</v>
      </c>
      <c r="U1594">
        <f>VLOOKUP(F1594,Statenum_data!$A$1:$B$4,2,FALSE)</f>
        <v>2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 s="13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>
        <f>E1595/L1595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9">
        <f>(J1595/86400)+25569+(-6/24)</f>
        <v>42033.595543981486</v>
      </c>
      <c r="T1595" s="9">
        <f>(I1595/86400)+25569+(-6/24)</f>
        <v>42063.595543981486</v>
      </c>
      <c r="U1595">
        <f>VLOOKUP(F1595,Statenum_data!$A$1:$B$4,2,FALSE)</f>
        <v>2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 s="13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>
        <f>E1596/L1596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9">
        <f>(J1596/86400)+25569+(-6/24)</f>
        <v>42445.462754629625</v>
      </c>
      <c r="T1596" s="9">
        <f>(I1596/86400)+25569+(-6/24)</f>
        <v>42505.431250000001</v>
      </c>
      <c r="U1596">
        <f>VLOOKUP(F1596,Statenum_data!$A$1:$B$4,2,FALSE)</f>
        <v>2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 s="13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>
        <f>E1597/L1597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9">
        <f>(J1597/86400)+25569+(-6/24)</f>
        <v>41779.800092592595</v>
      </c>
      <c r="T1597" s="9">
        <f>(I1597/86400)+25569+(-6/24)</f>
        <v>41808.592361111107</v>
      </c>
      <c r="U1597">
        <f>VLOOKUP(F1597,Statenum_data!$A$1:$B$4,2,FALSE)</f>
        <v>2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 s="13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>
        <f>E1598/L1598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9">
        <f>(J1598/86400)+25569+(-6/24)</f>
        <v>41941.180196759262</v>
      </c>
      <c r="T1598" s="9">
        <f>(I1598/86400)+25569+(-6/24)</f>
        <v>41986.221863425926</v>
      </c>
      <c r="U1598">
        <f>VLOOKUP(F1598,Statenum_data!$A$1:$B$4,2,FALSE)</f>
        <v>2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 s="13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t="e">
        <f>E1599/L1599</f>
        <v>#DIV/0!</v>
      </c>
      <c r="Q1599" t="str">
        <f>LEFT(N1599,FIND("/",N1599)-1)</f>
        <v>photography</v>
      </c>
      <c r="R1599" t="str">
        <f>RIGHT(N1599,LEN(N1599)-FIND("/",N1599))</f>
        <v>places</v>
      </c>
      <c r="S1599" s="9">
        <f>(J1599/86400)+25569+(-6/24)</f>
        <v>42603.104131944448</v>
      </c>
      <c r="T1599" s="9">
        <f>(I1599/86400)+25569+(-6/24)</f>
        <v>42633.104131944448</v>
      </c>
      <c r="U1599">
        <f>VLOOKUP(F1599,Statenum_data!$A$1:$B$4,2,FALSE)</f>
        <v>2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 s="13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>
        <f>E1600/L1600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9">
        <f>(J1600/86400)+25569+(-6/24)</f>
        <v>42151.417337962965</v>
      </c>
      <c r="T1600" s="9">
        <f>(I1600/86400)+25569+(-6/24)</f>
        <v>42211.417337962965</v>
      </c>
      <c r="U1600">
        <f>VLOOKUP(F1600,Statenum_data!$A$1:$B$4,2,FALSE)</f>
        <v>2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 s="13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t="e">
        <f>E1601/L1601</f>
        <v>#DIV/0!</v>
      </c>
      <c r="Q1601" t="str">
        <f>LEFT(N1601,FIND("/",N1601)-1)</f>
        <v>photography</v>
      </c>
      <c r="R1601" t="str">
        <f>RIGHT(N1601,LEN(N1601)-FIND("/",N1601))</f>
        <v>places</v>
      </c>
      <c r="S1601" s="9">
        <f>(J1601/86400)+25569+(-6/24)</f>
        <v>42438.28907407407</v>
      </c>
      <c r="T1601" s="9">
        <f>(I1601/86400)+25569+(-6/24)</f>
        <v>42468.247407407413</v>
      </c>
      <c r="U1601">
        <f>VLOOKUP(F1601,Statenum_data!$A$1:$B$4,2,FALSE)</f>
        <v>2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 s="13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>
        <f>E1602/L1602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9">
        <f>(J1602/86400)+25569+(-6/24)</f>
        <v>41790.807314814811</v>
      </c>
      <c r="T1602" s="9">
        <f>(I1602/86400)+25569+(-6/24)</f>
        <v>41834.96597222222</v>
      </c>
      <c r="U1602">
        <f>VLOOKUP(F1602,Statenum_data!$A$1:$B$4,2,FALSE)</f>
        <v>2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 s="1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>
        <f>E1603/L1603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9">
        <f>(J1603/86400)+25569+(-6/24)</f>
        <v>40637.842974537038</v>
      </c>
      <c r="T1603" s="9">
        <f>(I1603/86400)+25569+(-6/24)</f>
        <v>40667.842974537038</v>
      </c>
      <c r="U1603">
        <f>VLOOKUP(F1603,Statenum_data!$A$1:$B$4,2,FALSE)</f>
        <v>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 s="13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>
        <f>E1604/L1604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9">
        <f>(J1604/86400)+25569+(-6/24)</f>
        <v>40788.047650462962</v>
      </c>
      <c r="T1604" s="9">
        <f>(I1604/86400)+25569+(-6/24)</f>
        <v>40830.708333333336</v>
      </c>
      <c r="U1604">
        <f>VLOOKUP(F1604,Statenum_data!$A$1:$B$4,2,FALSE)</f>
        <v>1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 s="13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>
        <f>E1605/L1605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9">
        <f>(J1605/86400)+25569+(-6/24)</f>
        <v>40875.919664351852</v>
      </c>
      <c r="T1605" s="9">
        <f>(I1605/86400)+25569+(-6/24)</f>
        <v>40935.919664351852</v>
      </c>
      <c r="U1605">
        <f>VLOOKUP(F1605,Statenum_data!$A$1:$B$4,2,FALSE)</f>
        <v>1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 s="13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>
        <f>E1606/L1606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9">
        <f>(J1606/86400)+25569+(-6/24)</f>
        <v>40945.595312500001</v>
      </c>
      <c r="T1606" s="9">
        <f>(I1606/86400)+25569+(-6/24)</f>
        <v>40985.553645833337</v>
      </c>
      <c r="U1606">
        <f>VLOOKUP(F1606,Statenum_data!$A$1:$B$4,2,FALSE)</f>
        <v>1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 s="13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>
        <f>E1607/L1607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9">
        <f>(J1607/86400)+25569+(-6/24)</f>
        <v>40746.762881944444</v>
      </c>
      <c r="T1607" s="9">
        <f>(I1607/86400)+25569+(-6/24)</f>
        <v>40756.041666666664</v>
      </c>
      <c r="U1607">
        <f>VLOOKUP(F1607,Statenum_data!$A$1:$B$4,2,FALSE)</f>
        <v>1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 s="13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>
        <f>E1608/L1608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9">
        <f>(J1608/86400)+25569+(-6/24)</f>
        <v>40535.861550925925</v>
      </c>
      <c r="T1608" s="9">
        <f>(I1608/86400)+25569+(-6/24)</f>
        <v>40625.819884259261</v>
      </c>
      <c r="U1608">
        <f>VLOOKUP(F1608,Statenum_data!$A$1:$B$4,2,FALSE)</f>
        <v>1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 s="13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>
        <f>E1609/L1609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9">
        <f>(J1609/86400)+25569+(-6/24)</f>
        <v>41053.55846064815</v>
      </c>
      <c r="T1609" s="9">
        <f>(I1609/86400)+25569+(-6/24)</f>
        <v>41074.55846064815</v>
      </c>
      <c r="U1609">
        <f>VLOOKUP(F1609,Statenum_data!$A$1:$B$4,2,FALSE)</f>
        <v>1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 s="13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>
        <f>E1610/L1610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9">
        <f>(J1610/86400)+25569+(-6/24)</f>
        <v>41607.58085648148</v>
      </c>
      <c r="T1610" s="9">
        <f>(I1610/86400)+25569+(-6/24)</f>
        <v>41639.976388888885</v>
      </c>
      <c r="U1610">
        <f>VLOOKUP(F1610,Statenum_data!$A$1:$B$4,2,FALSE)</f>
        <v>1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 s="13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>
        <f>E1611/L1611</f>
        <v>443.75</v>
      </c>
      <c r="Q1611" t="str">
        <f>LEFT(N1611,FIND("/",N1611)-1)</f>
        <v>music</v>
      </c>
      <c r="R1611" t="str">
        <f>RIGHT(N1611,LEN(N1611)-FIND("/",N1611))</f>
        <v>rock</v>
      </c>
      <c r="S1611" s="9">
        <f>(J1611/86400)+25569+(-6/24)</f>
        <v>40795.751261574071</v>
      </c>
      <c r="T1611" s="9">
        <f>(I1611/86400)+25569+(-6/24)</f>
        <v>40849.083333333336</v>
      </c>
      <c r="U1611">
        <f>VLOOKUP(F1611,Statenum_data!$A$1:$B$4,2,FALSE)</f>
        <v>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 s="13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>
        <f>E1612/L1612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9">
        <f>(J1612/86400)+25569+(-6/24)</f>
        <v>41228.674884259257</v>
      </c>
      <c r="T1612" s="9">
        <f>(I1612/86400)+25569+(-6/24)</f>
        <v>41258.674884259257</v>
      </c>
      <c r="U1612">
        <f>VLOOKUP(F1612,Statenum_data!$A$1:$B$4,2,FALSE)</f>
        <v>1</v>
      </c>
    </row>
    <row r="1613" spans="1:21" x14ac:dyDescent="0.2">
      <c r="A1613">
        <v>1611</v>
      </c>
      <c r="B1613" s="3" t="s">
        <v>1612</v>
      </c>
      <c r="C1613" s="3" t="s">
        <v>5721</v>
      </c>
      <c r="D1613" s="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>
        <f>E1613/L1613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9">
        <f>(J1613/86400)+25569+(-6/24)</f>
        <v>41408.75037037037</v>
      </c>
      <c r="T1613" s="9">
        <f>(I1613/86400)+25569+(-6/24)</f>
        <v>41429.75037037037</v>
      </c>
      <c r="U1613">
        <f>VLOOKUP(F1613,Statenum_data!$A$1:$B$4,2,FALSE)</f>
        <v>1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 s="13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>
        <f>E1614/L1614</f>
        <v>50</v>
      </c>
      <c r="Q1614" t="str">
        <f>LEFT(N1614,FIND("/",N1614)-1)</f>
        <v>music</v>
      </c>
      <c r="R1614" t="str">
        <f>RIGHT(N1614,LEN(N1614)-FIND("/",N1614))</f>
        <v>rock</v>
      </c>
      <c r="S1614" s="9">
        <f>(J1614/86400)+25569+(-6/24)</f>
        <v>41246.624814814815</v>
      </c>
      <c r="T1614" s="9">
        <f>(I1614/86400)+25569+(-6/24)</f>
        <v>41276.624814814815</v>
      </c>
      <c r="U1614">
        <f>VLOOKUP(F1614,Statenum_data!$A$1:$B$4,2,FALSE)</f>
        <v>1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 s="13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>
        <f>E1615/L1615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9">
        <f>(J1615/86400)+25569+(-6/24)</f>
        <v>41081.819467592592</v>
      </c>
      <c r="T1615" s="9">
        <f>(I1615/86400)+25569+(-6/24)</f>
        <v>41111.819467592592</v>
      </c>
      <c r="U1615">
        <f>VLOOKUP(F1615,Statenum_data!$A$1:$B$4,2,FALSE)</f>
        <v>1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 s="13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>
        <f>E1616/L1616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9">
        <f>(J1616/86400)+25569+(-6/24)</f>
        <v>41794.731122685189</v>
      </c>
      <c r="T1616" s="9">
        <f>(I1616/86400)+25569+(-6/24)</f>
        <v>41854.458333333336</v>
      </c>
      <c r="U1616">
        <f>VLOOKUP(F1616,Statenum_data!$A$1:$B$4,2,FALSE)</f>
        <v>1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 s="13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>
        <f>E1617/L1617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9">
        <f>(J1617/86400)+25569+(-6/24)</f>
        <v>40844.800879629627</v>
      </c>
      <c r="T1617" s="9">
        <f>(I1617/86400)+25569+(-6/24)</f>
        <v>40889.842546296299</v>
      </c>
      <c r="U1617">
        <f>VLOOKUP(F1617,Statenum_data!$A$1:$B$4,2,FALSE)</f>
        <v>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 s="13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>
        <f>E1618/L1618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9">
        <f>(J1618/86400)+25569+(-6/24)</f>
        <v>41194.465520833335</v>
      </c>
      <c r="T1618" s="9">
        <f>(I1618/86400)+25569+(-6/24)</f>
        <v>41235.666666666664</v>
      </c>
      <c r="U1618">
        <f>VLOOKUP(F1618,Statenum_data!$A$1:$B$4,2,FALSE)</f>
        <v>1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 s="13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>
        <f>E1619/L1619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9">
        <f>(J1619/86400)+25569+(-6/24)</f>
        <v>41546.414212962962</v>
      </c>
      <c r="T1619" s="9">
        <f>(I1619/86400)+25569+(-6/24)</f>
        <v>41579.541666666664</v>
      </c>
      <c r="U1619">
        <f>VLOOKUP(F1619,Statenum_data!$A$1:$B$4,2,FALSE)</f>
        <v>1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 s="13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>
        <f>E1620/L1620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9">
        <f>(J1620/86400)+25569+(-6/24)</f>
        <v>41301.404340277775</v>
      </c>
      <c r="T1620" s="9">
        <f>(I1620/86400)+25569+(-6/24)</f>
        <v>41341.404340277775</v>
      </c>
      <c r="U1620">
        <f>VLOOKUP(F1620,Statenum_data!$A$1:$B$4,2,FALSE)</f>
        <v>1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 s="13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>
        <f>E1621/L1621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9">
        <f>(J1621/86400)+25569+(-6/24)</f>
        <v>41875.936180555553</v>
      </c>
      <c r="T1621" s="9">
        <f>(I1621/86400)+25569+(-6/24)</f>
        <v>41896.936180555553</v>
      </c>
      <c r="U1621">
        <f>VLOOKUP(F1621,Statenum_data!$A$1:$B$4,2,FALSE)</f>
        <v>1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 s="13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>
        <f>E1622/L1622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9">
        <f>(J1622/86400)+25569+(-6/24)</f>
        <v>41321.089583333334</v>
      </c>
      <c r="T1622" s="9">
        <f>(I1622/86400)+25569+(-6/24)</f>
        <v>41328.089583333334</v>
      </c>
      <c r="U1622">
        <f>VLOOKUP(F1622,Statenum_data!$A$1:$B$4,2,FALSE)</f>
        <v>1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 s="1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>
        <f>E1623/L1623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9">
        <f>(J1623/86400)+25569+(-6/24)</f>
        <v>41003.35665509259</v>
      </c>
      <c r="T1623" s="9">
        <f>(I1623/86400)+25569+(-6/24)</f>
        <v>41056.915972222225</v>
      </c>
      <c r="U1623">
        <f>VLOOKUP(F1623,Statenum_data!$A$1:$B$4,2,FALSE)</f>
        <v>1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 s="13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>
        <f>E1624/L1624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9">
        <f>(J1624/86400)+25569+(-6/24)</f>
        <v>41950.044837962967</v>
      </c>
      <c r="T1624" s="9">
        <f>(I1624/86400)+25569+(-6/24)</f>
        <v>41990.082638888889</v>
      </c>
      <c r="U1624">
        <f>VLOOKUP(F1624,Statenum_data!$A$1:$B$4,2,FALSE)</f>
        <v>1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 s="13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>
        <f>E1625/L1625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9">
        <f>(J1625/86400)+25569+(-6/24)</f>
        <v>41453.438530092593</v>
      </c>
      <c r="T1625" s="9">
        <f>(I1625/86400)+25569+(-6/24)</f>
        <v>41513.438530092593</v>
      </c>
      <c r="U1625">
        <f>VLOOKUP(F1625,Statenum_data!$A$1:$B$4,2,FALSE)</f>
        <v>1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 s="13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>
        <f>E1626/L1626</f>
        <v>47.2</v>
      </c>
      <c r="Q1626" t="str">
        <f>LEFT(N1626,FIND("/",N1626)-1)</f>
        <v>music</v>
      </c>
      <c r="R1626" t="str">
        <f>RIGHT(N1626,LEN(N1626)-FIND("/",N1626))</f>
        <v>rock</v>
      </c>
      <c r="S1626" s="9">
        <f>(J1626/86400)+25569+(-6/24)</f>
        <v>41243.117303240739</v>
      </c>
      <c r="T1626" s="9">
        <f>(I1626/86400)+25569+(-6/24)</f>
        <v>41283.117303240739</v>
      </c>
      <c r="U1626">
        <f>VLOOKUP(F1626,Statenum_data!$A$1:$B$4,2,FALSE)</f>
        <v>1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 s="13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>
        <f>E1627/L1627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9">
        <f>(J1627/86400)+25569+(-6/24)</f>
        <v>41135.449687500004</v>
      </c>
      <c r="T1627" s="9">
        <f>(I1627/86400)+25569+(-6/24)</f>
        <v>41163.449687500004</v>
      </c>
      <c r="U1627">
        <f>VLOOKUP(F1627,Statenum_data!$A$1:$B$4,2,FALSE)</f>
        <v>1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 s="13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>
        <f>E1628/L1628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9">
        <f>(J1628/86400)+25569+(-6/24)</f>
        <v>41579.597997685181</v>
      </c>
      <c r="T1628" s="9">
        <f>(I1628/86400)+25569+(-6/24)</f>
        <v>41609.639664351853</v>
      </c>
      <c r="U1628">
        <f>VLOOKUP(F1628,Statenum_data!$A$1:$B$4,2,FALSE)</f>
        <v>1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 s="13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>
        <f>E1629/L1629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9">
        <f>(J1629/86400)+25569+(-6/24)</f>
        <v>41205.457048611112</v>
      </c>
      <c r="T1629" s="9">
        <f>(I1629/86400)+25569+(-6/24)</f>
        <v>41238.957638888889</v>
      </c>
      <c r="U1629">
        <f>VLOOKUP(F1629,Statenum_data!$A$1:$B$4,2,FALSE)</f>
        <v>1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 s="13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>
        <f>E1630/L1630</f>
        <v>45.875</v>
      </c>
      <c r="Q1630" t="str">
        <f>LEFT(N1630,FIND("/",N1630)-1)</f>
        <v>music</v>
      </c>
      <c r="R1630" t="str">
        <f>RIGHT(N1630,LEN(N1630)-FIND("/",N1630))</f>
        <v>rock</v>
      </c>
      <c r="S1630" s="9">
        <f>(J1630/86400)+25569+(-6/24)</f>
        <v>41774.487060185187</v>
      </c>
      <c r="T1630" s="9">
        <f>(I1630/86400)+25569+(-6/24)</f>
        <v>41807.487060185187</v>
      </c>
      <c r="U1630">
        <f>VLOOKUP(F1630,Statenum_data!$A$1:$B$4,2,FALSE)</f>
        <v>1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 s="13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>
        <f>E1631/L1631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9">
        <f>(J1631/86400)+25569+(-6/24)</f>
        <v>41645.617280092592</v>
      </c>
      <c r="T1631" s="9">
        <f>(I1631/86400)+25569+(-6/24)</f>
        <v>41690.617280092592</v>
      </c>
      <c r="U1631">
        <f>VLOOKUP(F1631,Statenum_data!$A$1:$B$4,2,FALSE)</f>
        <v>1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 s="13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>
        <f>E1632/L1632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9">
        <f>(J1632/86400)+25569+(-6/24)</f>
        <v>40939.587673611109</v>
      </c>
      <c r="T1632" s="9">
        <f>(I1632/86400)+25569+(-6/24)</f>
        <v>40970.040972222225</v>
      </c>
      <c r="U1632">
        <f>VLOOKUP(F1632,Statenum_data!$A$1:$B$4,2,FALSE)</f>
        <v>1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 s="1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>
        <f>E1633/L1633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9">
        <f>(J1633/86400)+25569+(-6/24)</f>
        <v>41164.609502314815</v>
      </c>
      <c r="T1633" s="9">
        <f>(I1633/86400)+25569+(-6/24)</f>
        <v>41194.609502314815</v>
      </c>
      <c r="U1633">
        <f>VLOOKUP(F1633,Statenum_data!$A$1:$B$4,2,FALSE)</f>
        <v>1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 s="13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>
        <f>E1634/L1634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9">
        <f>(J1634/86400)+25569+(-6/24)</f>
        <v>40750.090902777782</v>
      </c>
      <c r="T1634" s="9">
        <f>(I1634/86400)+25569+(-6/24)</f>
        <v>40810.090902777782</v>
      </c>
      <c r="U1634">
        <f>VLOOKUP(F1634,Statenum_data!$A$1:$B$4,2,FALSE)</f>
        <v>1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 s="13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>
        <f>E1635/L1635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9">
        <f>(J1635/86400)+25569+(-6/24)</f>
        <v>40896.633750000001</v>
      </c>
      <c r="T1635" s="9">
        <f>(I1635/86400)+25569+(-6/24)</f>
        <v>40923.958333333336</v>
      </c>
      <c r="U1635">
        <f>VLOOKUP(F1635,Statenum_data!$A$1:$B$4,2,FALSE)</f>
        <v>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 s="13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>
        <f>E1636/L1636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9">
        <f>(J1636/86400)+25569+(-6/24)</f>
        <v>40657.939826388887</v>
      </c>
      <c r="T1636" s="9">
        <f>(I1636/86400)+25569+(-6/24)</f>
        <v>40695.999305555553</v>
      </c>
      <c r="U1636">
        <f>VLOOKUP(F1636,Statenum_data!$A$1:$B$4,2,FALSE)</f>
        <v>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 s="13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>
        <f>E1637/L1637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9">
        <f>(J1637/86400)+25569+(-6/24)</f>
        <v>42502.618761574078</v>
      </c>
      <c r="T1637" s="9">
        <f>(I1637/86400)+25569+(-6/24)</f>
        <v>42562.618761574078</v>
      </c>
      <c r="U1637">
        <f>VLOOKUP(F1637,Statenum_data!$A$1:$B$4,2,FALSE)</f>
        <v>1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 s="13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>
        <f>E1638/L1638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9">
        <f>(J1638/86400)+25569+(-6/24)</f>
        <v>40662.83666666667</v>
      </c>
      <c r="T1638" s="9">
        <f>(I1638/86400)+25569+(-6/24)</f>
        <v>40705.916666666664</v>
      </c>
      <c r="U1638">
        <f>VLOOKUP(F1638,Statenum_data!$A$1:$B$4,2,FALSE)</f>
        <v>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 s="13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>
        <f>E1639/L1639</f>
        <v>34.6</v>
      </c>
      <c r="Q1639" t="str">
        <f>LEFT(N1639,FIND("/",N1639)-1)</f>
        <v>music</v>
      </c>
      <c r="R1639" t="str">
        <f>RIGHT(N1639,LEN(N1639)-FIND("/",N1639))</f>
        <v>rock</v>
      </c>
      <c r="S1639" s="9">
        <f>(J1639/86400)+25569+(-6/24)</f>
        <v>40122.501620370371</v>
      </c>
      <c r="T1639" s="9">
        <f>(I1639/86400)+25569+(-6/24)</f>
        <v>40178.735416666663</v>
      </c>
      <c r="U1639">
        <f>VLOOKUP(F1639,Statenum_data!$A$1:$B$4,2,FALSE)</f>
        <v>1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 s="13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>
        <f>E1640/L1640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9">
        <f>(J1640/86400)+25569+(-6/24)</f>
        <v>41288.43712962963</v>
      </c>
      <c r="T1640" s="9">
        <f>(I1640/86400)+25569+(-6/24)</f>
        <v>41333.642361111109</v>
      </c>
      <c r="U1640">
        <f>VLOOKUP(F1640,Statenum_data!$A$1:$B$4,2,FALSE)</f>
        <v>1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 s="13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>
        <f>E1641/L1641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9">
        <f>(J1641/86400)+25569+(-6/24)</f>
        <v>40941.402372685188</v>
      </c>
      <c r="T1641" s="9">
        <f>(I1641/86400)+25569+(-6/24)</f>
        <v>40971.402372685188</v>
      </c>
      <c r="U1641">
        <f>VLOOKUP(F1641,Statenum_data!$A$1:$B$4,2,FALSE)</f>
        <v>1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 s="13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>
        <f>E1642/L1642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9">
        <f>(J1642/86400)+25569+(-6/24)</f>
        <v>40378.98096064815</v>
      </c>
      <c r="T1642" s="9">
        <f>(I1642/86400)+25569+(-6/24)</f>
        <v>40392.832638888889</v>
      </c>
      <c r="U1642">
        <f>VLOOKUP(F1642,Statenum_data!$A$1:$B$4,2,FALSE)</f>
        <v>1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 s="1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>
        <f>E1643/L1643</f>
        <v>97.5</v>
      </c>
      <c r="Q1643" t="str">
        <f>LEFT(N1643,FIND("/",N1643)-1)</f>
        <v>music</v>
      </c>
      <c r="R1643" t="str">
        <f>RIGHT(N1643,LEN(N1643)-FIND("/",N1643))</f>
        <v>pop</v>
      </c>
      <c r="S1643" s="9">
        <f>(J1643/86400)+25569+(-6/24)</f>
        <v>41962.346574074079</v>
      </c>
      <c r="T1643" s="9">
        <f>(I1643/86400)+25569+(-6/24)</f>
        <v>41992.346574074079</v>
      </c>
      <c r="U1643">
        <f>VLOOKUP(F1643,Statenum_data!$A$1:$B$4,2,FALSE)</f>
        <v>1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 s="13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>
        <f>E1644/L1644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9">
        <f>(J1644/86400)+25569+(-6/24)</f>
        <v>40687.774618055555</v>
      </c>
      <c r="T1644" s="9">
        <f>(I1644/86400)+25569+(-6/24)</f>
        <v>40707.774618055555</v>
      </c>
      <c r="U1644">
        <f>VLOOKUP(F1644,Statenum_data!$A$1:$B$4,2,FALSE)</f>
        <v>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 s="13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>
        <f>E1645/L1645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9">
        <f>(J1645/86400)+25569+(-6/24)</f>
        <v>41146.574212962965</v>
      </c>
      <c r="T1645" s="9">
        <f>(I1645/86400)+25569+(-6/24)</f>
        <v>41176.574212962965</v>
      </c>
      <c r="U1645">
        <f>VLOOKUP(F1645,Statenum_data!$A$1:$B$4,2,FALSE)</f>
        <v>1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 s="13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>
        <f>E1646/L1646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9">
        <f>(J1646/86400)+25569+(-6/24)</f>
        <v>41174.80972222222</v>
      </c>
      <c r="T1646" s="9">
        <f>(I1646/86400)+25569+(-6/24)</f>
        <v>41234.851388888885</v>
      </c>
      <c r="U1646">
        <f>VLOOKUP(F1646,Statenum_data!$A$1:$B$4,2,FALSE)</f>
        <v>1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 s="13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>
        <f>E1647/L1647</f>
        <v>554</v>
      </c>
      <c r="Q1647" t="str">
        <f>LEFT(N1647,FIND("/",N1647)-1)</f>
        <v>music</v>
      </c>
      <c r="R1647" t="str">
        <f>RIGHT(N1647,LEN(N1647)-FIND("/",N1647))</f>
        <v>pop</v>
      </c>
      <c r="S1647" s="9">
        <f>(J1647/86400)+25569+(-6/24)</f>
        <v>41521.367361111115</v>
      </c>
      <c r="T1647" s="9">
        <f>(I1647/86400)+25569+(-6/24)</f>
        <v>41535.367361111115</v>
      </c>
      <c r="U1647">
        <f>VLOOKUP(F1647,Statenum_data!$A$1:$B$4,2,FALSE)</f>
        <v>1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 s="13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>
        <f>E1648/L1648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9">
        <f>(J1648/86400)+25569+(-6/24)</f>
        <v>41833.200266203705</v>
      </c>
      <c r="T1648" s="9">
        <f>(I1648/86400)+25569+(-6/24)</f>
        <v>41865.507638888885</v>
      </c>
      <c r="U1648">
        <f>VLOOKUP(F1648,Statenum_data!$A$1:$B$4,2,FALSE)</f>
        <v>1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 s="13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>
        <f>E1649/L1649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9">
        <f>(J1649/86400)+25569+(-6/24)</f>
        <v>41039.159456018519</v>
      </c>
      <c r="T1649" s="9">
        <f>(I1649/86400)+25569+(-6/24)</f>
        <v>41069.159456018519</v>
      </c>
      <c r="U1649">
        <f>VLOOKUP(F1649,Statenum_data!$A$1:$B$4,2,FALSE)</f>
        <v>1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 s="13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>
        <f>E1650/L1650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9">
        <f>(J1650/86400)+25569+(-6/24)</f>
        <v>40592.454652777778</v>
      </c>
      <c r="T1650" s="9">
        <f>(I1650/86400)+25569+(-6/24)</f>
        <v>40622.412986111114</v>
      </c>
      <c r="U1650">
        <f>VLOOKUP(F1650,Statenum_data!$A$1:$B$4,2,FALSE)</f>
        <v>1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 s="13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>
        <f>E1651/L1651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9">
        <f>(J1651/86400)+25569+(-6/24)</f>
        <v>41737.434664351851</v>
      </c>
      <c r="T1651" s="9">
        <f>(I1651/86400)+25569+(-6/24)</f>
        <v>41782.434664351851</v>
      </c>
      <c r="U1651">
        <f>VLOOKUP(F1651,Statenum_data!$A$1:$B$4,2,FALSE)</f>
        <v>1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 s="13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>
        <f>E1652/L1652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9">
        <f>(J1652/86400)+25569+(-6/24)</f>
        <v>41526.185613425929</v>
      </c>
      <c r="T1652" s="9">
        <f>(I1652/86400)+25569+(-6/24)</f>
        <v>41556.185613425929</v>
      </c>
      <c r="U1652">
        <f>VLOOKUP(F1652,Statenum_data!$A$1:$B$4,2,FALSE)</f>
        <v>1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 s="1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>
        <f>E1653/L1653</f>
        <v>100.75</v>
      </c>
      <c r="Q1653" t="str">
        <f>LEFT(N1653,FIND("/",N1653)-1)</f>
        <v>music</v>
      </c>
      <c r="R1653" t="str">
        <f>RIGHT(N1653,LEN(N1653)-FIND("/",N1653))</f>
        <v>pop</v>
      </c>
      <c r="S1653" s="9">
        <f>(J1653/86400)+25569+(-6/24)</f>
        <v>40625.650694444441</v>
      </c>
      <c r="T1653" s="9">
        <f>(I1653/86400)+25569+(-6/24)</f>
        <v>40659.040972222225</v>
      </c>
      <c r="U1653">
        <f>VLOOKUP(F1653,Statenum_data!$A$1:$B$4,2,FALSE)</f>
        <v>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 s="13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>
        <f>E1654/L1654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9">
        <f>(J1654/86400)+25569+(-6/24)</f>
        <v>41572.242974537039</v>
      </c>
      <c r="T1654" s="9">
        <f>(I1654/86400)+25569+(-6/24)</f>
        <v>41602.284641203703</v>
      </c>
      <c r="U1654">
        <f>VLOOKUP(F1654,Statenum_data!$A$1:$B$4,2,FALSE)</f>
        <v>1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 s="13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>
        <f>E1655/L1655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9">
        <f>(J1655/86400)+25569+(-6/24)</f>
        <v>40626.584444444445</v>
      </c>
      <c r="T1655" s="9">
        <f>(I1655/86400)+25569+(-6/24)</f>
        <v>40657.584444444445</v>
      </c>
      <c r="U1655">
        <f>VLOOKUP(F1655,Statenum_data!$A$1:$B$4,2,FALSE)</f>
        <v>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 s="13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>
        <f>E1656/L1656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9">
        <f>(J1656/86400)+25569+(-6/24)</f>
        <v>40987.640740740739</v>
      </c>
      <c r="T1656" s="9">
        <f>(I1656/86400)+25569+(-6/24)</f>
        <v>41017.640740740739</v>
      </c>
      <c r="U1656">
        <f>VLOOKUP(F1656,Statenum_data!$A$1:$B$4,2,FALSE)</f>
        <v>1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 s="13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>
        <f>E1657/L1657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9">
        <f>(J1657/86400)+25569+(-6/24)</f>
        <v>40974.541898148149</v>
      </c>
      <c r="T1657" s="9">
        <f>(I1657/86400)+25569+(-6/24)</f>
        <v>41004.500231481477</v>
      </c>
      <c r="U1657">
        <f>VLOOKUP(F1657,Statenum_data!$A$1:$B$4,2,FALSE)</f>
        <v>1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 s="13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>
        <f>E1658/L1658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9">
        <f>(J1658/86400)+25569+(-6/24)</f>
        <v>41226.678842592592</v>
      </c>
      <c r="T1658" s="9">
        <f>(I1658/86400)+25569+(-6/24)</f>
        <v>41256.678842592592</v>
      </c>
      <c r="U1658">
        <f>VLOOKUP(F1658,Statenum_data!$A$1:$B$4,2,FALSE)</f>
        <v>1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 s="13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>
        <f>E1659/L1659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9">
        <f>(J1659/86400)+25569+(-6/24)</f>
        <v>41023.532037037039</v>
      </c>
      <c r="T1659" s="9">
        <f>(I1659/86400)+25569+(-6/24)</f>
        <v>41053.532037037039</v>
      </c>
      <c r="U1659">
        <f>VLOOKUP(F1659,Statenum_data!$A$1:$B$4,2,FALSE)</f>
        <v>1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 s="13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>
        <f>E1660/L1660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9">
        <f>(J1660/86400)+25569+(-6/24)</f>
        <v>41222.97184027778</v>
      </c>
      <c r="T1660" s="9">
        <f>(I1660/86400)+25569+(-6/24)</f>
        <v>41261.347222222219</v>
      </c>
      <c r="U1660">
        <f>VLOOKUP(F1660,Statenum_data!$A$1:$B$4,2,FALSE)</f>
        <v>1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 s="13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>
        <f>E1661/L1661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9">
        <f>(J1661/86400)+25569+(-6/24)</f>
        <v>41596.663437499999</v>
      </c>
      <c r="T1661" s="9">
        <f>(I1661/86400)+25569+(-6/24)</f>
        <v>41625.25</v>
      </c>
      <c r="U1661">
        <f>VLOOKUP(F1661,Statenum_data!$A$1:$B$4,2,FALSE)</f>
        <v>1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 s="13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>
        <f>E1662/L1662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9">
        <f>(J1662/86400)+25569+(-6/24)</f>
        <v>42459.443865740745</v>
      </c>
      <c r="T1662" s="9">
        <f>(I1662/86400)+25569+(-6/24)</f>
        <v>42490.665972222225</v>
      </c>
      <c r="U1662">
        <f>VLOOKUP(F1662,Statenum_data!$A$1:$B$4,2,FALSE)</f>
        <v>1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 s="1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>
        <f>E1663/L1663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9">
        <f>(J1663/86400)+25569+(-6/24)</f>
        <v>42343.748043981483</v>
      </c>
      <c r="T1663" s="9">
        <f>(I1663/86400)+25569+(-6/24)</f>
        <v>42386.625</v>
      </c>
      <c r="U1663">
        <f>VLOOKUP(F1663,Statenum_data!$A$1:$B$4,2,FALSE)</f>
        <v>1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 s="13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>
        <f>E1664/L1664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9">
        <f>(J1664/86400)+25569+(-6/24)</f>
        <v>40847.948333333334</v>
      </c>
      <c r="T1664" s="9">
        <f>(I1664/86400)+25569+(-6/24)</f>
        <v>40907.99</v>
      </c>
      <c r="U1664">
        <f>VLOOKUP(F1664,Statenum_data!$A$1:$B$4,2,FALSE)</f>
        <v>1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 s="13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>
        <f>E1665/L1665</f>
        <v>33.75</v>
      </c>
      <c r="Q1665" t="str">
        <f>LEFT(N1665,FIND("/",N1665)-1)</f>
        <v>music</v>
      </c>
      <c r="R1665" t="str">
        <f>RIGHT(N1665,LEN(N1665)-FIND("/",N1665))</f>
        <v>pop</v>
      </c>
      <c r="S1665" s="9">
        <f>(J1665/86400)+25569+(-6/24)</f>
        <v>42005.77207175926</v>
      </c>
      <c r="T1665" s="9">
        <f>(I1665/86400)+25569+(-6/24)</f>
        <v>42035.77207175926</v>
      </c>
      <c r="U1665">
        <f>VLOOKUP(F1665,Statenum_data!$A$1:$B$4,2,FALSE)</f>
        <v>1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 s="13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>
        <f>E1666/L1666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9">
        <f>(J1666/86400)+25569+(-6/24)</f>
        <v>40939.511782407411</v>
      </c>
      <c r="T1666" s="9">
        <f>(I1666/86400)+25569+(-6/24)</f>
        <v>40983.915972222225</v>
      </c>
      <c r="U1666">
        <f>VLOOKUP(F1666,Statenum_data!$A$1:$B$4,2,FALSE)</f>
        <v>1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 s="13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>
        <f>E1667/L1667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9">
        <f>(J1667/86400)+25569+(-6/24)</f>
        <v>40564.399456018517</v>
      </c>
      <c r="T1667" s="9">
        <f>(I1667/86400)+25569+(-6/24)</f>
        <v>40595.875</v>
      </c>
      <c r="U1667">
        <f>VLOOKUP(F1667,Statenum_data!$A$1:$B$4,2,FALSE)</f>
        <v>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 s="13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>
        <f>E1668/L1668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9">
        <f>(J1668/86400)+25569+(-6/24)</f>
        <v>41331.003159722226</v>
      </c>
      <c r="T1668" s="9">
        <f>(I1668/86400)+25569+(-6/24)</f>
        <v>41360.961493055554</v>
      </c>
      <c r="U1668">
        <f>VLOOKUP(F1668,Statenum_data!$A$1:$B$4,2,FALSE)</f>
        <v>1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 s="13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>
        <f>E1669/L1669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9">
        <f>(J1669/86400)+25569+(-6/24)</f>
        <v>41681.8205787037</v>
      </c>
      <c r="T1669" s="9">
        <f>(I1669/86400)+25569+(-6/24)</f>
        <v>41709.040972222225</v>
      </c>
      <c r="U1669">
        <f>VLOOKUP(F1669,Statenum_data!$A$1:$B$4,2,FALSE)</f>
        <v>1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 s="13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>
        <f>E1670/L1670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9">
        <f>(J1670/86400)+25569+(-6/24)</f>
        <v>40844.899756944447</v>
      </c>
      <c r="T1670" s="9">
        <f>(I1670/86400)+25569+(-6/24)</f>
        <v>40874.941423611112</v>
      </c>
      <c r="U1670">
        <f>VLOOKUP(F1670,Statenum_data!$A$1:$B$4,2,FALSE)</f>
        <v>1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 s="13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>
        <f>E1671/L1671</f>
        <v>53.75</v>
      </c>
      <c r="Q1671" t="str">
        <f>LEFT(N1671,FIND("/",N1671)-1)</f>
        <v>music</v>
      </c>
      <c r="R1671" t="str">
        <f>RIGHT(N1671,LEN(N1671)-FIND("/",N1671))</f>
        <v>pop</v>
      </c>
      <c r="S1671" s="9">
        <f>(J1671/86400)+25569+(-6/24)</f>
        <v>42461.635138888887</v>
      </c>
      <c r="T1671" s="9">
        <f>(I1671/86400)+25569+(-6/24)</f>
        <v>42521.635138888887</v>
      </c>
      <c r="U1671">
        <f>VLOOKUP(F1671,Statenum_data!$A$1:$B$4,2,FALSE)</f>
        <v>1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 s="13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>
        <f>E1672/L1672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9">
        <f>(J1672/86400)+25569+(-6/24)</f>
        <v>40313.680543981478</v>
      </c>
      <c r="T1672" s="9">
        <f>(I1672/86400)+25569+(-6/24)</f>
        <v>40363.916666666664</v>
      </c>
      <c r="U1672">
        <f>VLOOKUP(F1672,Statenum_data!$A$1:$B$4,2,FALSE)</f>
        <v>1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 s="1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>
        <f>E1673/L1673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9">
        <f>(J1673/86400)+25569+(-6/24)</f>
        <v>42553.29414351852</v>
      </c>
      <c r="T1673" s="9">
        <f>(I1673/86400)+25569+(-6/24)</f>
        <v>42583.29414351852</v>
      </c>
      <c r="U1673">
        <f>VLOOKUP(F1673,Statenum_data!$A$1:$B$4,2,FALSE)</f>
        <v>1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 s="13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>
        <f>E1674/L1674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9">
        <f>(J1674/86400)+25569+(-6/24)</f>
        <v>41034.406597222223</v>
      </c>
      <c r="T1674" s="9">
        <f>(I1674/86400)+25569+(-6/24)</f>
        <v>41064.406597222223</v>
      </c>
      <c r="U1674">
        <f>VLOOKUP(F1674,Statenum_data!$A$1:$B$4,2,FALSE)</f>
        <v>1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 s="13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>
        <f>E1675/L1675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9">
        <f>(J1675/86400)+25569+(-6/24)</f>
        <v>42039.628379629634</v>
      </c>
      <c r="T1675" s="9">
        <f>(I1675/86400)+25569+(-6/24)</f>
        <v>42069.628379629634</v>
      </c>
      <c r="U1675">
        <f>VLOOKUP(F1675,Statenum_data!$A$1:$B$4,2,FALSE)</f>
        <v>1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 s="13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>
        <f>E1676/L1676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9">
        <f>(J1676/86400)+25569+(-6/24)</f>
        <v>42569.355393518519</v>
      </c>
      <c r="T1676" s="9">
        <f>(I1676/86400)+25569+(-6/24)</f>
        <v>42600.040972222225</v>
      </c>
      <c r="U1676">
        <f>VLOOKUP(F1676,Statenum_data!$A$1:$B$4,2,FALSE)</f>
        <v>1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 s="13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>
        <f>E1677/L1677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9">
        <f>(J1677/86400)+25569+(-6/24)</f>
        <v>40802.483101851853</v>
      </c>
      <c r="T1677" s="9">
        <f>(I1677/86400)+25569+(-6/24)</f>
        <v>40832.668749999997</v>
      </c>
      <c r="U1677">
        <f>VLOOKUP(F1677,Statenum_data!$A$1:$B$4,2,FALSE)</f>
        <v>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 s="13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>
        <f>E1678/L1678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9">
        <f>(J1678/86400)+25569+(-6/24)</f>
        <v>40973.476238425923</v>
      </c>
      <c r="T1678" s="9">
        <f>(I1678/86400)+25569+(-6/24)</f>
        <v>41019.915972222225</v>
      </c>
      <c r="U1678">
        <f>VLOOKUP(F1678,Statenum_data!$A$1:$B$4,2,FALSE)</f>
        <v>1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 s="13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>
        <f>E1679/L1679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9">
        <f>(J1679/86400)+25569+(-6/24)</f>
        <v>42416.157129629632</v>
      </c>
      <c r="T1679" s="9">
        <f>(I1679/86400)+25569+(-6/24)</f>
        <v>42475.999305555553</v>
      </c>
      <c r="U1679">
        <f>VLOOKUP(F1679,Statenum_data!$A$1:$B$4,2,FALSE)</f>
        <v>1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 s="13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>
        <f>E1680/L1680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9">
        <f>(J1680/86400)+25569+(-6/24)</f>
        <v>41662.604988425926</v>
      </c>
      <c r="T1680" s="9">
        <f>(I1680/86400)+25569+(-6/24)</f>
        <v>41676.604988425926</v>
      </c>
      <c r="U1680">
        <f>VLOOKUP(F1680,Statenum_data!$A$1:$B$4,2,FALSE)</f>
        <v>1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 s="13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>
        <f>E1681/L1681</f>
        <v>62.5</v>
      </c>
      <c r="Q1681" t="str">
        <f>LEFT(N1681,FIND("/",N1681)-1)</f>
        <v>music</v>
      </c>
      <c r="R1681" t="str">
        <f>RIGHT(N1681,LEN(N1681)-FIND("/",N1681))</f>
        <v>pop</v>
      </c>
      <c r="S1681" s="9">
        <f>(J1681/86400)+25569+(-6/24)</f>
        <v>40722.818807870368</v>
      </c>
      <c r="T1681" s="9">
        <f>(I1681/86400)+25569+(-6/24)</f>
        <v>40745.818807870368</v>
      </c>
      <c r="U1681">
        <f>VLOOKUP(F1681,Statenum_data!$A$1:$B$4,2,FALSE)</f>
        <v>1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 s="13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>
        <f>E1682/L1682</f>
        <v>47</v>
      </c>
      <c r="Q1682" t="str">
        <f>LEFT(N1682,FIND("/",N1682)-1)</f>
        <v>music</v>
      </c>
      <c r="R1682" t="str">
        <f>RIGHT(N1682,LEN(N1682)-FIND("/",N1682))</f>
        <v>pop</v>
      </c>
      <c r="S1682" s="9">
        <f>(J1682/86400)+25569+(-6/24)</f>
        <v>41802.507719907408</v>
      </c>
      <c r="T1682" s="9">
        <f>(I1682/86400)+25569+(-6/24)</f>
        <v>41832.507719907408</v>
      </c>
      <c r="U1682">
        <f>VLOOKUP(F1682,Statenum_data!$A$1:$B$4,2,FALSE)</f>
        <v>1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 s="1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>
        <f>E1683/L1683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9">
        <f>(J1683/86400)+25569+(-6/24)</f>
        <v>42773.871342592596</v>
      </c>
      <c r="T1683" s="9">
        <f>(I1683/86400)+25569+(-6/24)</f>
        <v>42822.833333333328</v>
      </c>
      <c r="U1683">
        <f>VLOOKUP(F1683,Statenum_data!$A$1:$B$4,2,FALSE)</f>
        <v>4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 s="13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t="e">
        <f>E1684/L1684</f>
        <v>#DIV/0!</v>
      </c>
      <c r="Q1684" t="str">
        <f>LEFT(N1684,FIND("/",N1684)-1)</f>
        <v>music</v>
      </c>
      <c r="R1684" t="str">
        <f>RIGHT(N1684,LEN(N1684)-FIND("/",N1684))</f>
        <v>faith</v>
      </c>
      <c r="S1684" s="9">
        <f>(J1684/86400)+25569+(-6/24)</f>
        <v>42778.96365740741</v>
      </c>
      <c r="T1684" s="9">
        <f>(I1684/86400)+25569+(-6/24)</f>
        <v>42838.921990740739</v>
      </c>
      <c r="U1684">
        <f>VLOOKUP(F1684,Statenum_data!$A$1:$B$4,2,FALSE)</f>
        <v>4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 s="13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>
        <f>E1685/L1685</f>
        <v>76</v>
      </c>
      <c r="Q1685" t="str">
        <f>LEFT(N1685,FIND("/",N1685)-1)</f>
        <v>music</v>
      </c>
      <c r="R1685" t="str">
        <f>RIGHT(N1685,LEN(N1685)-FIND("/",N1685))</f>
        <v>faith</v>
      </c>
      <c r="S1685" s="9">
        <f>(J1685/86400)+25569+(-6/24)</f>
        <v>42808.531689814816</v>
      </c>
      <c r="T1685" s="9">
        <f>(I1685/86400)+25569+(-6/24)</f>
        <v>42832.531689814816</v>
      </c>
      <c r="U1685">
        <f>VLOOKUP(F1685,Statenum_data!$A$1:$B$4,2,FALSE)</f>
        <v>4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 s="13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>
        <f>E1686/L1686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9">
        <f>(J1686/86400)+25569+(-6/24)</f>
        <v>42783.565289351856</v>
      </c>
      <c r="T1686" s="9">
        <f>(I1686/86400)+25569+(-6/24)</f>
        <v>42811.523622685185</v>
      </c>
      <c r="U1686">
        <f>VLOOKUP(F1686,Statenum_data!$A$1:$B$4,2,FALSE)</f>
        <v>4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 s="13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>
        <f>E1687/L1687</f>
        <v>24</v>
      </c>
      <c r="Q1687" t="str">
        <f>LEFT(N1687,FIND("/",N1687)-1)</f>
        <v>music</v>
      </c>
      <c r="R1687" t="str">
        <f>RIGHT(N1687,LEN(N1687)-FIND("/",N1687))</f>
        <v>faith</v>
      </c>
      <c r="S1687" s="9">
        <f>(J1687/86400)+25569+(-6/24)</f>
        <v>42788.0002662037</v>
      </c>
      <c r="T1687" s="9">
        <f>(I1687/86400)+25569+(-6/24)</f>
        <v>42817.958599537036</v>
      </c>
      <c r="U1687">
        <f>VLOOKUP(F1687,Statenum_data!$A$1:$B$4,2,FALSE)</f>
        <v>4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 s="13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>
        <f>E1688/L1688</f>
        <v>18</v>
      </c>
      <c r="Q1688" t="str">
        <f>LEFT(N1688,FIND("/",N1688)-1)</f>
        <v>music</v>
      </c>
      <c r="R1688" t="str">
        <f>RIGHT(N1688,LEN(N1688)-FIND("/",N1688))</f>
        <v>faith</v>
      </c>
      <c r="S1688" s="9">
        <f>(J1688/86400)+25569+(-6/24)</f>
        <v>42792.593969907408</v>
      </c>
      <c r="T1688" s="9">
        <f>(I1688/86400)+25569+(-6/24)</f>
        <v>42852.552303240736</v>
      </c>
      <c r="U1688">
        <f>VLOOKUP(F1688,Statenum_data!$A$1:$B$4,2,FALSE)</f>
        <v>4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 s="13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>
        <f>E1689/L1689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9">
        <f>(J1689/86400)+25569+(-6/24)</f>
        <v>42801.796817129631</v>
      </c>
      <c r="T1689" s="9">
        <f>(I1689/86400)+25569+(-6/24)</f>
        <v>42835.59375</v>
      </c>
      <c r="U1689">
        <f>VLOOKUP(F1689,Statenum_data!$A$1:$B$4,2,FALSE)</f>
        <v>4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 s="13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>
        <f>E1690/L1690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9">
        <f>(J1690/86400)+25569+(-6/24)</f>
        <v>42804.284652777773</v>
      </c>
      <c r="T1690" s="9">
        <f>(I1690/86400)+25569+(-6/24)</f>
        <v>42834.242986111116</v>
      </c>
      <c r="U1690">
        <f>VLOOKUP(F1690,Statenum_data!$A$1:$B$4,2,FALSE)</f>
        <v>4</v>
      </c>
    </row>
    <row r="1691" spans="1:21" x14ac:dyDescent="0.2">
      <c r="A1691">
        <v>1689</v>
      </c>
      <c r="B1691" s="3" t="s">
        <v>1690</v>
      </c>
      <c r="C1691" s="3" t="s">
        <v>5799</v>
      </c>
      <c r="D1691" s="13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>
        <f>E1691/L1691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9">
        <f>(J1691/86400)+25569+(-6/24)</f>
        <v>42780.692476851851</v>
      </c>
      <c r="T1691" s="9">
        <f>(I1691/86400)+25569+(-6/24)</f>
        <v>42810.650810185187</v>
      </c>
      <c r="U1691">
        <f>VLOOKUP(F1691,Statenum_data!$A$1:$B$4,2,FALSE)</f>
        <v>4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 s="13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>
        <f>E1692/L1692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9">
        <f>(J1692/86400)+25569+(-6/24)</f>
        <v>42801.18104166667</v>
      </c>
      <c r="T1692" s="9">
        <f>(I1692/86400)+25569+(-6/24)</f>
        <v>42831.139374999999</v>
      </c>
      <c r="U1692">
        <f>VLOOKUP(F1692,Statenum_data!$A$1:$B$4,2,FALSE)</f>
        <v>4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 s="1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>
        <f>E1693/L1693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9">
        <f>(J1693/86400)+25569+(-6/24)</f>
        <v>42795.451481481483</v>
      </c>
      <c r="T1693" s="9">
        <f>(I1693/86400)+25569+(-6/24)</f>
        <v>42827.791666666672</v>
      </c>
      <c r="U1693">
        <f>VLOOKUP(F1693,Statenum_data!$A$1:$B$4,2,FALSE)</f>
        <v>4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 s="13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>
        <f>E1694/L1694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9">
        <f>(J1694/86400)+25569+(-6/24)</f>
        <v>42787.901238425926</v>
      </c>
      <c r="T1694" s="9">
        <f>(I1694/86400)+25569+(-6/24)</f>
        <v>42820.749305555553</v>
      </c>
      <c r="U1694">
        <f>VLOOKUP(F1694,Statenum_data!$A$1:$B$4,2,FALSE)</f>
        <v>4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 s="13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>
        <f>E1695/L1695</f>
        <v>35</v>
      </c>
      <c r="Q1695" t="str">
        <f>LEFT(N1695,FIND("/",N1695)-1)</f>
        <v>music</v>
      </c>
      <c r="R1695" t="str">
        <f>RIGHT(N1695,LEN(N1695)-FIND("/",N1695))</f>
        <v>faith</v>
      </c>
      <c r="S1695" s="9">
        <f>(J1695/86400)+25569+(-6/24)</f>
        <v>42803.670277777783</v>
      </c>
      <c r="T1695" s="9">
        <f>(I1695/86400)+25569+(-6/24)</f>
        <v>42834.583333333328</v>
      </c>
      <c r="U1695">
        <f>VLOOKUP(F1695,Statenum_data!$A$1:$B$4,2,FALSE)</f>
        <v>4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 s="13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>
        <f>E1696/L1696</f>
        <v>5</v>
      </c>
      <c r="Q1696" t="str">
        <f>LEFT(N1696,FIND("/",N1696)-1)</f>
        <v>music</v>
      </c>
      <c r="R1696" t="str">
        <f>RIGHT(N1696,LEN(N1696)-FIND("/",N1696))</f>
        <v>faith</v>
      </c>
      <c r="S1696" s="9">
        <f>(J1696/86400)+25569+(-6/24)</f>
        <v>42791.419837962967</v>
      </c>
      <c r="T1696" s="9">
        <f>(I1696/86400)+25569+(-6/24)</f>
        <v>42820.941666666666</v>
      </c>
      <c r="U1696">
        <f>VLOOKUP(F1696,Statenum_data!$A$1:$B$4,2,FALSE)</f>
        <v>4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 s="13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>
        <f>E1697/L1697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9">
        <f>(J1697/86400)+25569+(-6/24)</f>
        <v>42800.781412037039</v>
      </c>
      <c r="T1697" s="9">
        <f>(I1697/86400)+25569+(-6/24)</f>
        <v>42834.791666666672</v>
      </c>
      <c r="U1697">
        <f>VLOOKUP(F1697,Statenum_data!$A$1:$B$4,2,FALSE)</f>
        <v>4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 s="13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t="e">
        <f>E1698/L1698</f>
        <v>#DIV/0!</v>
      </c>
      <c r="Q1698" t="str">
        <f>LEFT(N1698,FIND("/",N1698)-1)</f>
        <v>music</v>
      </c>
      <c r="R1698" t="str">
        <f>RIGHT(N1698,LEN(N1698)-FIND("/",N1698))</f>
        <v>faith</v>
      </c>
      <c r="S1698" s="9">
        <f>(J1698/86400)+25569+(-6/24)</f>
        <v>42795.819571759261</v>
      </c>
      <c r="T1698" s="9">
        <f>(I1698/86400)+25569+(-6/24)</f>
        <v>42825.777905092589</v>
      </c>
      <c r="U1698">
        <f>VLOOKUP(F1698,Statenum_data!$A$1:$B$4,2,FALSE)</f>
        <v>4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 s="13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>
        <f>E1699/L1699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9">
        <f>(J1699/86400)+25569+(-6/24)</f>
        <v>42804.782962962963</v>
      </c>
      <c r="T1699" s="9">
        <f>(I1699/86400)+25569+(-6/24)</f>
        <v>42834.741296296299</v>
      </c>
      <c r="U1699">
        <f>VLOOKUP(F1699,Statenum_data!$A$1:$B$4,2,FALSE)</f>
        <v>4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 s="13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t="e">
        <f>E1700/L1700</f>
        <v>#DIV/0!</v>
      </c>
      <c r="Q1700" t="str">
        <f>LEFT(N1700,FIND("/",N1700)-1)</f>
        <v>music</v>
      </c>
      <c r="R1700" t="str">
        <f>RIGHT(N1700,LEN(N1700)-FIND("/",N1700))</f>
        <v>faith</v>
      </c>
      <c r="S1700" s="9">
        <f>(J1700/86400)+25569+(-6/24)</f>
        <v>42795.957870370374</v>
      </c>
      <c r="T1700" s="9">
        <f>(I1700/86400)+25569+(-6/24)</f>
        <v>42819.897916666669</v>
      </c>
      <c r="U1700">
        <f>VLOOKUP(F1700,Statenum_data!$A$1:$B$4,2,FALSE)</f>
        <v>4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 s="13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>
        <f>E1701/L1701</f>
        <v>54</v>
      </c>
      <c r="Q1701" t="str">
        <f>LEFT(N1701,FIND("/",N1701)-1)</f>
        <v>music</v>
      </c>
      <c r="R1701" t="str">
        <f>RIGHT(N1701,LEN(N1701)-FIND("/",N1701))</f>
        <v>faith</v>
      </c>
      <c r="S1701" s="9">
        <f>(J1701/86400)+25569+(-6/24)</f>
        <v>42806.613946759258</v>
      </c>
      <c r="T1701" s="9">
        <f>(I1701/86400)+25569+(-6/24)</f>
        <v>42836.613946759258</v>
      </c>
      <c r="U1701">
        <f>VLOOKUP(F1701,Statenum_data!$A$1:$B$4,2,FALSE)</f>
        <v>4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 s="13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>
        <f>E1702/L1702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9">
        <f>(J1702/86400)+25569+(-6/24)</f>
        <v>42795.821643518517</v>
      </c>
      <c r="T1702" s="9">
        <f>(I1702/86400)+25569+(-6/24)</f>
        <v>42825.916666666672</v>
      </c>
      <c r="U1702">
        <f>VLOOKUP(F1702,Statenum_data!$A$1:$B$4,2,FALSE)</f>
        <v>4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 s="1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>
        <f>E1703/L1703</f>
        <v>5</v>
      </c>
      <c r="Q1703" t="str">
        <f>LEFT(N1703,FIND("/",N1703)-1)</f>
        <v>music</v>
      </c>
      <c r="R1703" t="str">
        <f>RIGHT(N1703,LEN(N1703)-FIND("/",N1703))</f>
        <v>faith</v>
      </c>
      <c r="S1703" s="9">
        <f>(J1703/86400)+25569+(-6/24)</f>
        <v>41989.414409722223</v>
      </c>
      <c r="T1703" s="9">
        <f>(I1703/86400)+25569+(-6/24)</f>
        <v>42019.414409722223</v>
      </c>
      <c r="U1703">
        <f>VLOOKUP(F1703,Statenum_data!$A$1:$B$4,2,FALSE)</f>
        <v>2</v>
      </c>
    </row>
    <row r="1704" spans="1:21" x14ac:dyDescent="0.2">
      <c r="A1704">
        <v>1702</v>
      </c>
      <c r="B1704" s="3" t="s">
        <v>1703</v>
      </c>
      <c r="C1704" s="3" t="s">
        <v>5812</v>
      </c>
      <c r="D1704" s="13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>
        <f>E1704/L1704</f>
        <v>1</v>
      </c>
      <c r="Q1704" t="str">
        <f>LEFT(N1704,FIND("/",N1704)-1)</f>
        <v>music</v>
      </c>
      <c r="R1704" t="str">
        <f>RIGHT(N1704,LEN(N1704)-FIND("/",N1704))</f>
        <v>faith</v>
      </c>
      <c r="S1704" s="9">
        <f>(J1704/86400)+25569+(-6/24)</f>
        <v>42063.619791666672</v>
      </c>
      <c r="T1704" s="9">
        <f>(I1704/86400)+25569+(-6/24)</f>
        <v>42093.578125</v>
      </c>
      <c r="U1704">
        <f>VLOOKUP(F1704,Statenum_data!$A$1:$B$4,2,FALSE)</f>
        <v>2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 s="13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>
        <f>E1705/L1705</f>
        <v>25.5</v>
      </c>
      <c r="Q1705" t="str">
        <f>LEFT(N1705,FIND("/",N1705)-1)</f>
        <v>music</v>
      </c>
      <c r="R1705" t="str">
        <f>RIGHT(N1705,LEN(N1705)-FIND("/",N1705))</f>
        <v>faith</v>
      </c>
      <c r="S1705" s="9">
        <f>(J1705/86400)+25569+(-6/24)</f>
        <v>42187.031678240739</v>
      </c>
      <c r="T1705" s="9">
        <f>(I1705/86400)+25569+(-6/24)</f>
        <v>42247.031678240739</v>
      </c>
      <c r="U1705">
        <f>VLOOKUP(F1705,Statenum_data!$A$1:$B$4,2,FALSE)</f>
        <v>2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 s="13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>
        <f>E1706/L1706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9">
        <f>(J1706/86400)+25569+(-6/24)</f>
        <v>42020.889733796299</v>
      </c>
      <c r="T1706" s="9">
        <f>(I1706/86400)+25569+(-6/24)</f>
        <v>42050.889733796299</v>
      </c>
      <c r="U1706">
        <f>VLOOKUP(F1706,Statenum_data!$A$1:$B$4,2,FALSE)</f>
        <v>2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 s="13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t="e">
        <f>E1707/L1707</f>
        <v>#DIV/0!</v>
      </c>
      <c r="Q1707" t="str">
        <f>LEFT(N1707,FIND("/",N1707)-1)</f>
        <v>music</v>
      </c>
      <c r="R1707" t="str">
        <f>RIGHT(N1707,LEN(N1707)-FIND("/",N1707))</f>
        <v>faith</v>
      </c>
      <c r="S1707" s="9">
        <f>(J1707/86400)+25569+(-6/24)</f>
        <v>42244.766736111109</v>
      </c>
      <c r="T1707" s="9">
        <f>(I1707/86400)+25569+(-6/24)</f>
        <v>42256.416666666672</v>
      </c>
      <c r="U1707">
        <f>VLOOKUP(F1707,Statenum_data!$A$1:$B$4,2,FALSE)</f>
        <v>2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 s="13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t="e">
        <f>E1708/L1708</f>
        <v>#DIV/0!</v>
      </c>
      <c r="Q1708" t="str">
        <f>LEFT(N1708,FIND("/",N1708)-1)</f>
        <v>music</v>
      </c>
      <c r="R1708" t="str">
        <f>RIGHT(N1708,LEN(N1708)-FIND("/",N1708))</f>
        <v>faith</v>
      </c>
      <c r="S1708" s="9">
        <f>(J1708/86400)+25569+(-6/24)</f>
        <v>42179.056388888886</v>
      </c>
      <c r="T1708" s="9">
        <f>(I1708/86400)+25569+(-6/24)</f>
        <v>42239.056388888886</v>
      </c>
      <c r="U1708">
        <f>VLOOKUP(F1708,Statenum_data!$A$1:$B$4,2,FALSE)</f>
        <v>2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 s="13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>
        <f>E1709/L1709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9">
        <f>(J1709/86400)+25569+(-6/24)</f>
        <v>42427.471006944441</v>
      </c>
      <c r="T1709" s="9">
        <f>(I1709/86400)+25569+(-6/24)</f>
        <v>42457.429340277777</v>
      </c>
      <c r="U1709">
        <f>VLOOKUP(F1709,Statenum_data!$A$1:$B$4,2,FALSE)</f>
        <v>2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 s="13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t="e">
        <f>E1710/L1710</f>
        <v>#DIV/0!</v>
      </c>
      <c r="Q1710" t="str">
        <f>LEFT(N1710,FIND("/",N1710)-1)</f>
        <v>music</v>
      </c>
      <c r="R1710" t="str">
        <f>RIGHT(N1710,LEN(N1710)-FIND("/",N1710))</f>
        <v>faith</v>
      </c>
      <c r="S1710" s="9">
        <f>(J1710/86400)+25569+(-6/24)</f>
        <v>42451.616967592592</v>
      </c>
      <c r="T1710" s="9">
        <f>(I1710/86400)+25569+(-6/24)</f>
        <v>42491.616967592592</v>
      </c>
      <c r="U1710">
        <f>VLOOKUP(F1710,Statenum_data!$A$1:$B$4,2,FALSE)</f>
        <v>2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 s="13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>
        <f>E1711/L1711</f>
        <v>21.25</v>
      </c>
      <c r="Q1711" t="str">
        <f>LEFT(N1711,FIND("/",N1711)-1)</f>
        <v>music</v>
      </c>
      <c r="R1711" t="str">
        <f>RIGHT(N1711,LEN(N1711)-FIND("/",N1711))</f>
        <v>faith</v>
      </c>
      <c r="S1711" s="9">
        <f>(J1711/86400)+25569+(-6/24)</f>
        <v>41841.313819444447</v>
      </c>
      <c r="T1711" s="9">
        <f>(I1711/86400)+25569+(-6/24)</f>
        <v>41882.568749999999</v>
      </c>
      <c r="U1711">
        <f>VLOOKUP(F1711,Statenum_data!$A$1:$B$4,2,FALSE)</f>
        <v>2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 s="13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>
        <f>E1712/L1712</f>
        <v>34</v>
      </c>
      <c r="Q1712" t="str">
        <f>LEFT(N1712,FIND("/",N1712)-1)</f>
        <v>music</v>
      </c>
      <c r="R1712" t="str">
        <f>RIGHT(N1712,LEN(N1712)-FIND("/",N1712))</f>
        <v>faith</v>
      </c>
      <c r="S1712" s="9">
        <f>(J1712/86400)+25569+(-6/24)</f>
        <v>42341.341296296298</v>
      </c>
      <c r="T1712" s="9">
        <f>(I1712/86400)+25569+(-6/24)</f>
        <v>42387.291666666672</v>
      </c>
      <c r="U1712">
        <f>VLOOKUP(F1712,Statenum_data!$A$1:$B$4,2,FALSE)</f>
        <v>2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 s="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>
        <f>E1713/L1713</f>
        <v>525</v>
      </c>
      <c r="Q1713" t="str">
        <f>LEFT(N1713,FIND("/",N1713)-1)</f>
        <v>music</v>
      </c>
      <c r="R1713" t="str">
        <f>RIGHT(N1713,LEN(N1713)-FIND("/",N1713))</f>
        <v>faith</v>
      </c>
      <c r="S1713" s="9">
        <f>(J1713/86400)+25569+(-6/24)</f>
        <v>41852.396226851852</v>
      </c>
      <c r="T1713" s="9">
        <f>(I1713/86400)+25569+(-6/24)</f>
        <v>41883.396226851852</v>
      </c>
      <c r="U1713">
        <f>VLOOKUP(F1713,Statenum_data!$A$1:$B$4,2,FALSE)</f>
        <v>2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 s="13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t="e">
        <f>E1714/L1714</f>
        <v>#DIV/0!</v>
      </c>
      <c r="Q1714" t="str">
        <f>LEFT(N1714,FIND("/",N1714)-1)</f>
        <v>music</v>
      </c>
      <c r="R1714" t="str">
        <f>RIGHT(N1714,LEN(N1714)-FIND("/",N1714))</f>
        <v>faith</v>
      </c>
      <c r="S1714" s="9">
        <f>(J1714/86400)+25569+(-6/24)</f>
        <v>42125.663807870369</v>
      </c>
      <c r="T1714" s="9">
        <f>(I1714/86400)+25569+(-6/24)</f>
        <v>42185.663807870369</v>
      </c>
      <c r="U1714">
        <f>VLOOKUP(F1714,Statenum_data!$A$1:$B$4,2,FALSE)</f>
        <v>2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 s="13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>
        <f>E1715/L1715</f>
        <v>50</v>
      </c>
      <c r="Q1715" t="str">
        <f>LEFT(N1715,FIND("/",N1715)-1)</f>
        <v>music</v>
      </c>
      <c r="R1715" t="str">
        <f>RIGHT(N1715,LEN(N1715)-FIND("/",N1715))</f>
        <v>faith</v>
      </c>
      <c r="S1715" s="9">
        <f>(J1715/86400)+25569+(-6/24)</f>
        <v>41887.551064814819</v>
      </c>
      <c r="T1715" s="9">
        <f>(I1715/86400)+25569+(-6/24)</f>
        <v>41917.551064814819</v>
      </c>
      <c r="U1715">
        <f>VLOOKUP(F1715,Statenum_data!$A$1:$B$4,2,FALSE)</f>
        <v>2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 s="13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>
        <f>E1716/L1716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9">
        <f>(J1716/86400)+25569+(-6/24)</f>
        <v>42095.668530092589</v>
      </c>
      <c r="T1716" s="9">
        <f>(I1716/86400)+25569+(-6/24)</f>
        <v>42125.668530092589</v>
      </c>
      <c r="U1716">
        <f>VLOOKUP(F1716,Statenum_data!$A$1:$B$4,2,FALSE)</f>
        <v>2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 s="13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>
        <f>E1717/L1717</f>
        <v>5.5</v>
      </c>
      <c r="Q1717" t="str">
        <f>LEFT(N1717,FIND("/",N1717)-1)</f>
        <v>music</v>
      </c>
      <c r="R1717" t="str">
        <f>RIGHT(N1717,LEN(N1717)-FIND("/",N1717))</f>
        <v>faith</v>
      </c>
      <c r="S1717" s="9">
        <f>(J1717/86400)+25569+(-6/24)</f>
        <v>42063.967418981483</v>
      </c>
      <c r="T1717" s="9">
        <f>(I1717/86400)+25569+(-6/24)</f>
        <v>42093.890277777777</v>
      </c>
      <c r="U1717">
        <f>VLOOKUP(F1717,Statenum_data!$A$1:$B$4,2,FALSE)</f>
        <v>2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 s="13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>
        <f>E1718/L1718</f>
        <v>50</v>
      </c>
      <c r="Q1718" t="str">
        <f>LEFT(N1718,FIND("/",N1718)-1)</f>
        <v>music</v>
      </c>
      <c r="R1718" t="str">
        <f>RIGHT(N1718,LEN(N1718)-FIND("/",N1718))</f>
        <v>faith</v>
      </c>
      <c r="S1718" s="9">
        <f>(J1718/86400)+25569+(-6/24)</f>
        <v>42673.327534722222</v>
      </c>
      <c r="T1718" s="9">
        <f>(I1718/86400)+25569+(-6/24)</f>
        <v>42713.369201388894</v>
      </c>
      <c r="U1718">
        <f>VLOOKUP(F1718,Statenum_data!$A$1:$B$4,2,FALSE)</f>
        <v>2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 s="13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>
        <f>E1719/L1719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9">
        <f>(J1719/86400)+25569+(-6/24)</f>
        <v>42460.731921296298</v>
      </c>
      <c r="T1719" s="9">
        <f>(I1719/86400)+25569+(-6/24)</f>
        <v>42480.916666666672</v>
      </c>
      <c r="U1719">
        <f>VLOOKUP(F1719,Statenum_data!$A$1:$B$4,2,FALSE)</f>
        <v>2</v>
      </c>
    </row>
    <row r="1720" spans="1:21" x14ac:dyDescent="0.2">
      <c r="A1720">
        <v>1718</v>
      </c>
      <c r="B1720" s="3" t="s">
        <v>1719</v>
      </c>
      <c r="C1720" s="3" t="s">
        <v>5828</v>
      </c>
      <c r="D1720" s="13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>
        <f>E1720/L1720</f>
        <v>37.5</v>
      </c>
      <c r="Q1720" t="str">
        <f>LEFT(N1720,FIND("/",N1720)-1)</f>
        <v>music</v>
      </c>
      <c r="R1720" t="str">
        <f>RIGHT(N1720,LEN(N1720)-FIND("/",N1720))</f>
        <v>faith</v>
      </c>
      <c r="S1720" s="9">
        <f>(J1720/86400)+25569+(-6/24)</f>
        <v>42460.360520833332</v>
      </c>
      <c r="T1720" s="9">
        <f>(I1720/86400)+25569+(-6/24)</f>
        <v>42503.957638888889</v>
      </c>
      <c r="U1720">
        <f>VLOOKUP(F1720,Statenum_data!$A$1:$B$4,2,FALSE)</f>
        <v>2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 s="13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>
        <f>E1721/L1721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9">
        <f>(J1721/86400)+25569+(-6/24)</f>
        <v>41869.284618055557</v>
      </c>
      <c r="T1721" s="9">
        <f>(I1721/86400)+25569+(-6/24)</f>
        <v>41899.284618055557</v>
      </c>
      <c r="U1721">
        <f>VLOOKUP(F1721,Statenum_data!$A$1:$B$4,2,FALSE)</f>
        <v>2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 s="13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>
        <f>E1722/L1722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9">
        <f>(J1722/86400)+25569+(-6/24)</f>
        <v>41922.533229166671</v>
      </c>
      <c r="T1722" s="9">
        <f>(I1722/86400)+25569+(-6/24)</f>
        <v>41952.574895833335</v>
      </c>
      <c r="U1722">
        <f>VLOOKUP(F1722,Statenum_data!$A$1:$B$4,2,FALSE)</f>
        <v>2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 s="1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t="e">
        <f>E1723/L1723</f>
        <v>#DIV/0!</v>
      </c>
      <c r="Q1723" t="str">
        <f>LEFT(N1723,FIND("/",N1723)-1)</f>
        <v>music</v>
      </c>
      <c r="R1723" t="str">
        <f>RIGHT(N1723,LEN(N1723)-FIND("/",N1723))</f>
        <v>faith</v>
      </c>
      <c r="S1723" s="9">
        <f>(J1723/86400)+25569+(-6/24)</f>
        <v>42319.211377314816</v>
      </c>
      <c r="T1723" s="9">
        <f>(I1723/86400)+25569+(-6/24)</f>
        <v>42349.211377314816</v>
      </c>
      <c r="U1723">
        <f>VLOOKUP(F1723,Statenum_data!$A$1:$B$4,2,FALSE)</f>
        <v>2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 s="13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>
        <f>E1724/L1724</f>
        <v>1</v>
      </c>
      <c r="Q1724" t="str">
        <f>LEFT(N1724,FIND("/",N1724)-1)</f>
        <v>music</v>
      </c>
      <c r="R1724" t="str">
        <f>RIGHT(N1724,LEN(N1724)-FIND("/",N1724))</f>
        <v>faith</v>
      </c>
      <c r="S1724" s="9">
        <f>(J1724/86400)+25569+(-6/24)</f>
        <v>42425.710983796293</v>
      </c>
      <c r="T1724" s="9">
        <f>(I1724/86400)+25569+(-6/24)</f>
        <v>42462.756944444445</v>
      </c>
      <c r="U1724">
        <f>VLOOKUP(F1724,Statenum_data!$A$1:$B$4,2,FALSE)</f>
        <v>2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 s="13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>
        <f>E1725/L1725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9">
        <f>(J1725/86400)+25569+(-6/24)</f>
        <v>42129.57540509259</v>
      </c>
      <c r="T1725" s="9">
        <f>(I1725/86400)+25569+(-6/24)</f>
        <v>42186</v>
      </c>
      <c r="U1725">
        <f>VLOOKUP(F1725,Statenum_data!$A$1:$B$4,2,FALSE)</f>
        <v>2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 s="13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>
        <f>E1726/L1726</f>
        <v>8.75</v>
      </c>
      <c r="Q1726" t="str">
        <f>LEFT(N1726,FIND("/",N1726)-1)</f>
        <v>music</v>
      </c>
      <c r="R1726" t="str">
        <f>RIGHT(N1726,LEN(N1726)-FIND("/",N1726))</f>
        <v>faith</v>
      </c>
      <c r="S1726" s="9">
        <f>(J1726/86400)+25569+(-6/24)</f>
        <v>41912.682430555556</v>
      </c>
      <c r="T1726" s="9">
        <f>(I1726/86400)+25569+(-6/24)</f>
        <v>41942.682430555556</v>
      </c>
      <c r="U1726">
        <f>VLOOKUP(F1726,Statenum_data!$A$1:$B$4,2,FALSE)</f>
        <v>2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 s="13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>
        <f>E1727/L1727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9">
        <f>(J1727/86400)+25569+(-6/24)</f>
        <v>41845.718159722222</v>
      </c>
      <c r="T1727" s="9">
        <f>(I1727/86400)+25569+(-6/24)</f>
        <v>41875.718159722222</v>
      </c>
      <c r="U1727">
        <f>VLOOKUP(F1727,Statenum_data!$A$1:$B$4,2,FALSE)</f>
        <v>2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 s="13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>
        <f>E1728/L1728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9">
        <f>(J1728/86400)+25569+(-6/24)</f>
        <v>41788.669722222221</v>
      </c>
      <c r="T1728" s="9">
        <f>(I1728/86400)+25569+(-6/24)</f>
        <v>41817.669722222221</v>
      </c>
      <c r="U1728">
        <f>VLOOKUP(F1728,Statenum_data!$A$1:$B$4,2,FALSE)</f>
        <v>2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 s="13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>
        <f>E1729/L1729</f>
        <v>1</v>
      </c>
      <c r="Q1729" t="str">
        <f>LEFT(N1729,FIND("/",N1729)-1)</f>
        <v>music</v>
      </c>
      <c r="R1729" t="str">
        <f>RIGHT(N1729,LEN(N1729)-FIND("/",N1729))</f>
        <v>faith</v>
      </c>
      <c r="S1729" s="9">
        <f>(J1729/86400)+25569+(-6/24)</f>
        <v>42044.677974537037</v>
      </c>
      <c r="T1729" s="9">
        <f>(I1729/86400)+25569+(-6/24)</f>
        <v>42099.208333333328</v>
      </c>
      <c r="U1729">
        <f>VLOOKUP(F1729,Statenum_data!$A$1:$B$4,2,FALSE)</f>
        <v>2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 s="13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>
        <f>E1730/L1730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9">
        <f>(J1730/86400)+25569+(-6/24)</f>
        <v>42268.375856481478</v>
      </c>
      <c r="T1730" s="9">
        <f>(I1730/86400)+25569+(-6/24)</f>
        <v>42298.375856481478</v>
      </c>
      <c r="U1730">
        <f>VLOOKUP(F1730,Statenum_data!$A$1:$B$4,2,FALSE)</f>
        <v>2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 s="13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t="e">
        <f>E1731/L1731</f>
        <v>#DIV/0!</v>
      </c>
      <c r="Q1731" t="str">
        <f>LEFT(N1731,FIND("/",N1731)-1)</f>
        <v>music</v>
      </c>
      <c r="R1731" t="str">
        <f>RIGHT(N1731,LEN(N1731)-FIND("/",N1731))</f>
        <v>faith</v>
      </c>
      <c r="S1731" s="9">
        <f>(J1731/86400)+25569+(-6/24)</f>
        <v>42470.802152777775</v>
      </c>
      <c r="T1731" s="9">
        <f>(I1731/86400)+25569+(-6/24)</f>
        <v>42530.802152777775</v>
      </c>
      <c r="U1731">
        <f>VLOOKUP(F1731,Statenum_data!$A$1:$B$4,2,FALSE)</f>
        <v>2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 s="13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t="e">
        <f>E1732/L1732</f>
        <v>#DIV/0!</v>
      </c>
      <c r="Q1732" t="str">
        <f>LEFT(N1732,FIND("/",N1732)-1)</f>
        <v>music</v>
      </c>
      <c r="R1732" t="str">
        <f>RIGHT(N1732,LEN(N1732)-FIND("/",N1732))</f>
        <v>faith</v>
      </c>
      <c r="S1732" s="9">
        <f>(J1732/86400)+25569+(-6/24)</f>
        <v>42271.837766203702</v>
      </c>
      <c r="T1732" s="9">
        <f>(I1732/86400)+25569+(-6/24)</f>
        <v>42301.837766203702</v>
      </c>
      <c r="U1732">
        <f>VLOOKUP(F1732,Statenum_data!$A$1:$B$4,2,FALSE)</f>
        <v>2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 s="1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t="e">
        <f>E1733/L1733</f>
        <v>#DIV/0!</v>
      </c>
      <c r="Q1733" t="str">
        <f>LEFT(N1733,FIND("/",N1733)-1)</f>
        <v>music</v>
      </c>
      <c r="R1733" t="str">
        <f>RIGHT(N1733,LEN(N1733)-FIND("/",N1733))</f>
        <v>faith</v>
      </c>
      <c r="S1733" s="9">
        <f>(J1733/86400)+25569+(-6/24)</f>
        <v>42152.656851851847</v>
      </c>
      <c r="T1733" s="9">
        <f>(I1733/86400)+25569+(-6/24)</f>
        <v>42166.375</v>
      </c>
      <c r="U1733">
        <f>VLOOKUP(F1733,Statenum_data!$A$1:$B$4,2,FALSE)</f>
        <v>2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 s="13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t="e">
        <f>E1734/L1734</f>
        <v>#DIV/0!</v>
      </c>
      <c r="Q1734" t="str">
        <f>LEFT(N1734,FIND("/",N1734)-1)</f>
        <v>music</v>
      </c>
      <c r="R1734" t="str">
        <f>RIGHT(N1734,LEN(N1734)-FIND("/",N1734))</f>
        <v>faith</v>
      </c>
      <c r="S1734" s="9">
        <f>(J1734/86400)+25569+(-6/24)</f>
        <v>42325.433807870373</v>
      </c>
      <c r="T1734" s="9">
        <f>(I1734/86400)+25569+(-6/24)</f>
        <v>42384.958333333328</v>
      </c>
      <c r="U1734">
        <f>VLOOKUP(F1734,Statenum_data!$A$1:$B$4,2,FALSE)</f>
        <v>2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 s="13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t="e">
        <f>E1735/L1735</f>
        <v>#DIV/0!</v>
      </c>
      <c r="Q1735" t="str">
        <f>LEFT(N1735,FIND("/",N1735)-1)</f>
        <v>music</v>
      </c>
      <c r="R1735" t="str">
        <f>RIGHT(N1735,LEN(N1735)-FIND("/",N1735))</f>
        <v>faith</v>
      </c>
      <c r="S1735" s="9">
        <f>(J1735/86400)+25569+(-6/24)</f>
        <v>42614.425625000003</v>
      </c>
      <c r="T1735" s="9">
        <f>(I1735/86400)+25569+(-6/24)</f>
        <v>42626.645833333328</v>
      </c>
      <c r="U1735">
        <f>VLOOKUP(F1735,Statenum_data!$A$1:$B$4,2,FALSE)</f>
        <v>2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 s="13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>
        <f>E1736/L1736</f>
        <v>1</v>
      </c>
      <c r="Q1736" t="str">
        <f>LEFT(N1736,FIND("/",N1736)-1)</f>
        <v>music</v>
      </c>
      <c r="R1736" t="str">
        <f>RIGHT(N1736,LEN(N1736)-FIND("/",N1736))</f>
        <v>faith</v>
      </c>
      <c r="S1736" s="9">
        <f>(J1736/86400)+25569+(-6/24)</f>
        <v>42101.786527777775</v>
      </c>
      <c r="T1736" s="9">
        <f>(I1736/86400)+25569+(-6/24)</f>
        <v>42131.786527777775</v>
      </c>
      <c r="U1736">
        <f>VLOOKUP(F1736,Statenum_data!$A$1:$B$4,2,FALSE)</f>
        <v>2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 s="13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>
        <f>E1737/L1737</f>
        <v>55</v>
      </c>
      <c r="Q1737" t="str">
        <f>LEFT(N1737,FIND("/",N1737)-1)</f>
        <v>music</v>
      </c>
      <c r="R1737" t="str">
        <f>RIGHT(N1737,LEN(N1737)-FIND("/",N1737))</f>
        <v>faith</v>
      </c>
      <c r="S1737" s="9">
        <f>(J1737/86400)+25569+(-6/24)</f>
        <v>42559.56417824074</v>
      </c>
      <c r="T1737" s="9">
        <f>(I1737/86400)+25569+(-6/24)</f>
        <v>42589.56417824074</v>
      </c>
      <c r="U1737">
        <f>VLOOKUP(F1737,Statenum_data!$A$1:$B$4,2,FALSE)</f>
        <v>2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 s="13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>
        <f>E1738/L1738</f>
        <v>22</v>
      </c>
      <c r="Q1738" t="str">
        <f>LEFT(N1738,FIND("/",N1738)-1)</f>
        <v>music</v>
      </c>
      <c r="R1738" t="str">
        <f>RIGHT(N1738,LEN(N1738)-FIND("/",N1738))</f>
        <v>faith</v>
      </c>
      <c r="S1738" s="9">
        <f>(J1738/86400)+25569+(-6/24)</f>
        <v>42286.611493055556</v>
      </c>
      <c r="T1738" s="9">
        <f>(I1738/86400)+25569+(-6/24)</f>
        <v>42316.65315972222</v>
      </c>
      <c r="U1738">
        <f>VLOOKUP(F1738,Statenum_data!$A$1:$B$4,2,FALSE)</f>
        <v>2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 s="13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>
        <f>E1739/L1739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9">
        <f>(J1739/86400)+25569+(-6/24)</f>
        <v>42175.698981481481</v>
      </c>
      <c r="T1739" s="9">
        <f>(I1739/86400)+25569+(-6/24)</f>
        <v>42205.698981481481</v>
      </c>
      <c r="U1739">
        <f>VLOOKUP(F1739,Statenum_data!$A$1:$B$4,2,FALSE)</f>
        <v>2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 s="13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>
        <f>E1740/L1740</f>
        <v>20</v>
      </c>
      <c r="Q1740" t="str">
        <f>LEFT(N1740,FIND("/",N1740)-1)</f>
        <v>music</v>
      </c>
      <c r="R1740" t="str">
        <f>RIGHT(N1740,LEN(N1740)-FIND("/",N1740))</f>
        <v>faith</v>
      </c>
      <c r="S1740" s="9">
        <f>(J1740/86400)+25569+(-6/24)</f>
        <v>41884.624328703707</v>
      </c>
      <c r="T1740" s="9">
        <f>(I1740/86400)+25569+(-6/24)</f>
        <v>41914.624328703707</v>
      </c>
      <c r="U1740">
        <f>VLOOKUP(F1740,Statenum_data!$A$1:$B$4,2,FALSE)</f>
        <v>2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 s="13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>
        <f>E1741/L1741</f>
        <v>1</v>
      </c>
      <c r="Q1741" t="str">
        <f>LEFT(N1741,FIND("/",N1741)-1)</f>
        <v>music</v>
      </c>
      <c r="R1741" t="str">
        <f>RIGHT(N1741,LEN(N1741)-FIND("/",N1741))</f>
        <v>faith</v>
      </c>
      <c r="S1741" s="9">
        <f>(J1741/86400)+25569+(-6/24)</f>
        <v>42435.624212962968</v>
      </c>
      <c r="T1741" s="9">
        <f>(I1741/86400)+25569+(-6/24)</f>
        <v>42494.582546296297</v>
      </c>
      <c r="U1741">
        <f>VLOOKUP(F1741,Statenum_data!$A$1:$B$4,2,FALSE)</f>
        <v>2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 s="13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t="e">
        <f>E1742/L1742</f>
        <v>#DIV/0!</v>
      </c>
      <c r="Q1742" t="str">
        <f>LEFT(N1742,FIND("/",N1742)-1)</f>
        <v>music</v>
      </c>
      <c r="R1742" t="str">
        <f>RIGHT(N1742,LEN(N1742)-FIND("/",N1742))</f>
        <v>faith</v>
      </c>
      <c r="S1742" s="9">
        <f>(J1742/86400)+25569+(-6/24)</f>
        <v>42171.567384259259</v>
      </c>
      <c r="T1742" s="9">
        <f>(I1742/86400)+25569+(-6/24)</f>
        <v>42201.567384259259</v>
      </c>
      <c r="U1742">
        <f>VLOOKUP(F1742,Statenum_data!$A$1:$B$4,2,FALSE)</f>
        <v>2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 s="1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>
        <f>E1743/L1743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9">
        <f>(J1743/86400)+25569+(-6/24)</f>
        <v>42120.378136574072</v>
      </c>
      <c r="T1743" s="9">
        <f>(I1743/86400)+25569+(-6/24)</f>
        <v>42165.378136574072</v>
      </c>
      <c r="U1743">
        <f>VLOOKUP(F1743,Statenum_data!$A$1:$B$4,2,FALSE)</f>
        <v>1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 s="13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>
        <f>E1744/L1744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9">
        <f>(J1744/86400)+25569+(-6/24)</f>
        <v>42710.626967592594</v>
      </c>
      <c r="T1744" s="9">
        <f>(I1744/86400)+25569+(-6/24)</f>
        <v>42742.625</v>
      </c>
      <c r="U1744">
        <f>VLOOKUP(F1744,Statenum_data!$A$1:$B$4,2,FALSE)</f>
        <v>1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 s="13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>
        <f>E1745/L1745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9">
        <f>(J1745/86400)+25569+(-6/24)</f>
        <v>42586.675636574073</v>
      </c>
      <c r="T1745" s="9">
        <f>(I1745/86400)+25569+(-6/24)</f>
        <v>42608.915972222225</v>
      </c>
      <c r="U1745">
        <f>VLOOKUP(F1745,Statenum_data!$A$1:$B$4,2,FALSE)</f>
        <v>1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 s="13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>
        <f>E1746/L1746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9">
        <f>(J1746/86400)+25569+(-6/24)</f>
        <v>42026.355057870373</v>
      </c>
      <c r="T1746" s="9">
        <f>(I1746/86400)+25569+(-6/24)</f>
        <v>42071.313391203701</v>
      </c>
      <c r="U1746">
        <f>VLOOKUP(F1746,Statenum_data!$A$1:$B$4,2,FALSE)</f>
        <v>1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 s="13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>
        <f>E1747/L1747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9">
        <f>(J1747/86400)+25569+(-6/24)</f>
        <v>42690.009699074071</v>
      </c>
      <c r="T1747" s="9">
        <f>(I1747/86400)+25569+(-6/24)</f>
        <v>42725.833333333328</v>
      </c>
      <c r="U1747">
        <f>VLOOKUP(F1747,Statenum_data!$A$1:$B$4,2,FALSE)</f>
        <v>1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 s="13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>
        <f>E1748/L1748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9">
        <f>(J1748/86400)+25569+(-6/24)</f>
        <v>42667.926701388889</v>
      </c>
      <c r="T1748" s="9">
        <f>(I1748/86400)+25569+(-6/24)</f>
        <v>42697.833333333328</v>
      </c>
      <c r="U1748">
        <f>VLOOKUP(F1748,Statenum_data!$A$1:$B$4,2,FALSE)</f>
        <v>1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 s="13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>
        <f>E1749/L1749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9">
        <f>(J1749/86400)+25569+(-6/24)</f>
        <v>42292.185532407406</v>
      </c>
      <c r="T1749" s="9">
        <f>(I1749/86400)+25569+(-6/24)</f>
        <v>42321.375</v>
      </c>
      <c r="U1749">
        <f>VLOOKUP(F1749,Statenum_data!$A$1:$B$4,2,FALSE)</f>
        <v>1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 s="13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>
        <f>E1750/L1750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9">
        <f>(J1750/86400)+25569+(-6/24)</f>
        <v>42219.700729166667</v>
      </c>
      <c r="T1750" s="9">
        <f>(I1750/86400)+25569+(-6/24)</f>
        <v>42249.700729166667</v>
      </c>
      <c r="U1750">
        <f>VLOOKUP(F1750,Statenum_data!$A$1:$B$4,2,FALSE)</f>
        <v>1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 s="13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>
        <f>E1751/L1751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9">
        <f>(J1751/86400)+25569+(-6/24)</f>
        <v>42758.725937499999</v>
      </c>
      <c r="T1751" s="9">
        <f>(I1751/86400)+25569+(-6/24)</f>
        <v>42795.541666666672</v>
      </c>
      <c r="U1751">
        <f>VLOOKUP(F1751,Statenum_data!$A$1:$B$4,2,FALSE)</f>
        <v>1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 s="13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>
        <f>E1752/L1752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9">
        <f>(J1752/86400)+25569+(-6/24)</f>
        <v>42454.586851851855</v>
      </c>
      <c r="T1752" s="9">
        <f>(I1752/86400)+25569+(-6/24)</f>
        <v>42479.586851851855</v>
      </c>
      <c r="U1752">
        <f>VLOOKUP(F1752,Statenum_data!$A$1:$B$4,2,FALSE)</f>
        <v>1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 s="1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>
        <f>E1753/L1753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9">
        <f>(J1753/86400)+25569+(-6/24)</f>
        <v>42052.5315162037</v>
      </c>
      <c r="T1753" s="9">
        <f>(I1753/86400)+25569+(-6/24)</f>
        <v>42082.489849537036</v>
      </c>
      <c r="U1753">
        <f>VLOOKUP(F1753,Statenum_data!$A$1:$B$4,2,FALSE)</f>
        <v>1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 s="13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>
        <f>E1754/L1754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9">
        <f>(J1754/86400)+25569+(-6/24)</f>
        <v>42627.003263888888</v>
      </c>
      <c r="T1754" s="9">
        <f>(I1754/86400)+25569+(-6/24)</f>
        <v>42657.003263888888</v>
      </c>
      <c r="U1754">
        <f>VLOOKUP(F1754,Statenum_data!$A$1:$B$4,2,FALSE)</f>
        <v>1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 s="13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>
        <f>E1755/L1755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9">
        <f>(J1755/86400)+25569+(-6/24)</f>
        <v>42420.49962962963</v>
      </c>
      <c r="T1755" s="9">
        <f>(I1755/86400)+25569+(-6/24)</f>
        <v>42450.457962962959</v>
      </c>
      <c r="U1755">
        <f>VLOOKUP(F1755,Statenum_data!$A$1:$B$4,2,FALSE)</f>
        <v>1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 s="13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>
        <f>E1756/L1756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9">
        <f>(J1756/86400)+25569+(-6/24)</f>
        <v>42067.626770833333</v>
      </c>
      <c r="T1756" s="9">
        <f>(I1756/86400)+25569+(-6/24)</f>
        <v>42097.585104166668</v>
      </c>
      <c r="U1756">
        <f>VLOOKUP(F1756,Statenum_data!$A$1:$B$4,2,FALSE)</f>
        <v>1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 s="13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>
        <f>E1757/L1757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9">
        <f>(J1757/86400)+25569+(-6/24)</f>
        <v>42252.538900462961</v>
      </c>
      <c r="T1757" s="9">
        <f>(I1757/86400)+25569+(-6/24)</f>
        <v>42282.538900462961</v>
      </c>
      <c r="U1757">
        <f>VLOOKUP(F1757,Statenum_data!$A$1:$B$4,2,FALSE)</f>
        <v>1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 s="13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>
        <f>E1758/L1758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9">
        <f>(J1758/86400)+25569+(-6/24)</f>
        <v>42570.917465277773</v>
      </c>
      <c r="T1758" s="9">
        <f>(I1758/86400)+25569+(-6/24)</f>
        <v>42610.917465277773</v>
      </c>
      <c r="U1758">
        <f>VLOOKUP(F1758,Statenum_data!$A$1:$B$4,2,FALSE)</f>
        <v>1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 s="13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>
        <f>E1759/L1759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9">
        <f>(J1759/86400)+25569+(-6/24)</f>
        <v>42733.577349537038</v>
      </c>
      <c r="T1759" s="9">
        <f>(I1759/86400)+25569+(-6/24)</f>
        <v>42763.561805555553</v>
      </c>
      <c r="U1759">
        <f>VLOOKUP(F1759,Statenum_data!$A$1:$B$4,2,FALSE)</f>
        <v>1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 s="13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>
        <f>E1760/L1760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9">
        <f>(J1760/86400)+25569+(-6/24)</f>
        <v>42505.705925925926</v>
      </c>
      <c r="T1760" s="9">
        <f>(I1760/86400)+25569+(-6/24)</f>
        <v>42565.705925925926</v>
      </c>
      <c r="U1760">
        <f>VLOOKUP(F1760,Statenum_data!$A$1:$B$4,2,FALSE)</f>
        <v>1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 s="13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>
        <f>E1761/L1761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9">
        <f>(J1761/86400)+25569+(-6/24)</f>
        <v>42068.579039351855</v>
      </c>
      <c r="T1761" s="9">
        <f>(I1761/86400)+25569+(-6/24)</f>
        <v>42088.537372685183</v>
      </c>
      <c r="U1761">
        <f>VLOOKUP(F1761,Statenum_data!$A$1:$B$4,2,FALSE)</f>
        <v>1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 s="13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>
        <f>E1762/L1762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9">
        <f>(J1762/86400)+25569+(-6/24)</f>
        <v>42405.42260416667</v>
      </c>
      <c r="T1762" s="9">
        <f>(I1762/86400)+25569+(-6/24)</f>
        <v>42425.42260416667</v>
      </c>
      <c r="U1762">
        <f>VLOOKUP(F1762,Statenum_data!$A$1:$B$4,2,FALSE)</f>
        <v>1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 s="1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>
        <f>E1763/L1763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9">
        <f>(J1763/86400)+25569+(-6/24)</f>
        <v>42209.317824074074</v>
      </c>
      <c r="T1763" s="9">
        <f>(I1763/86400)+25569+(-6/24)</f>
        <v>42259.317824074074</v>
      </c>
      <c r="U1763">
        <f>VLOOKUP(F1763,Statenum_data!$A$1:$B$4,2,FALSE)</f>
        <v>1</v>
      </c>
    </row>
    <row r="1764" spans="1:21" x14ac:dyDescent="0.2">
      <c r="A1764">
        <v>1762</v>
      </c>
      <c r="B1764" s="3" t="s">
        <v>1763</v>
      </c>
      <c r="C1764" s="3" t="s">
        <v>5872</v>
      </c>
      <c r="D1764" s="13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>
        <f>E1764/L1764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9">
        <f>(J1764/86400)+25569+(-6/24)</f>
        <v>42410.732002314813</v>
      </c>
      <c r="T1764" s="9">
        <f>(I1764/86400)+25569+(-6/24)</f>
        <v>42440.732002314813</v>
      </c>
      <c r="U1764">
        <f>VLOOKUP(F1764,Statenum_data!$A$1:$B$4,2,FALSE)</f>
        <v>1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 s="13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>
        <f>E1765/L1765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9">
        <f>(J1765/86400)+25569+(-6/24)</f>
        <v>42636.618518518517</v>
      </c>
      <c r="T1765" s="9">
        <f>(I1765/86400)+25569+(-6/24)</f>
        <v>42666.618518518517</v>
      </c>
      <c r="U1765">
        <f>VLOOKUP(F1765,Statenum_data!$A$1:$B$4,2,FALSE)</f>
        <v>1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 s="13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>
        <f>E1766/L1766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9">
        <f>(J1766/86400)+25569+(-6/24)</f>
        <v>41825.235868055555</v>
      </c>
      <c r="T1766" s="9">
        <f>(I1766/86400)+25569+(-6/24)</f>
        <v>41854.235868055555</v>
      </c>
      <c r="U1766">
        <f>VLOOKUP(F1766,Statenum_data!$A$1:$B$4,2,FALSE)</f>
        <v>2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 s="13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>
        <f>E1767/L1767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9">
        <f>(J1767/86400)+25569+(-6/24)</f>
        <v>41834.730462962965</v>
      </c>
      <c r="T1767" s="9">
        <f>(I1767/86400)+25569+(-6/24)</f>
        <v>41864.730462962965</v>
      </c>
      <c r="U1767">
        <f>VLOOKUP(F1767,Statenum_data!$A$1:$B$4,2,FALSE)</f>
        <v>2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 s="13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t="e">
        <f>E1768/L1768</f>
        <v>#DIV/0!</v>
      </c>
      <c r="Q1768" t="str">
        <f>LEFT(N1768,FIND("/",N1768)-1)</f>
        <v>photography</v>
      </c>
      <c r="R1768" t="str">
        <f>RIGHT(N1768,LEN(N1768)-FIND("/",N1768))</f>
        <v>photobooks</v>
      </c>
      <c r="S1768" s="9">
        <f>(J1768/86400)+25569+(-6/24)</f>
        <v>41855.609814814816</v>
      </c>
      <c r="T1768" s="9">
        <f>(I1768/86400)+25569+(-6/24)</f>
        <v>41876.609814814816</v>
      </c>
      <c r="U1768">
        <f>VLOOKUP(F1768,Statenum_data!$A$1:$B$4,2,FALSE)</f>
        <v>2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 s="13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>
        <f>E1769/L1769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9">
        <f>(J1769/86400)+25569+(-6/24)</f>
        <v>41824.408379629633</v>
      </c>
      <c r="T1769" s="9">
        <f>(I1769/86400)+25569+(-6/24)</f>
        <v>41854.408379629633</v>
      </c>
      <c r="U1769">
        <f>VLOOKUP(F1769,Statenum_data!$A$1:$B$4,2,FALSE)</f>
        <v>2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 s="13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>
        <f>E1770/L1770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9">
        <f>(J1770/86400)+25569+(-6/24)</f>
        <v>41849.310694444444</v>
      </c>
      <c r="T1770" s="9">
        <f>(I1770/86400)+25569+(-6/24)</f>
        <v>41909.310694444444</v>
      </c>
      <c r="U1770">
        <f>VLOOKUP(F1770,Statenum_data!$A$1:$B$4,2,FALSE)</f>
        <v>2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 s="13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>
        <f>E1771/L1771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9">
        <f>(J1771/86400)+25569+(-6/24)</f>
        <v>41987.568969907406</v>
      </c>
      <c r="T1771" s="9">
        <f>(I1771/86400)+25569+(-6/24)</f>
        <v>42017.568969907406</v>
      </c>
      <c r="U1771">
        <f>VLOOKUP(F1771,Statenum_data!$A$1:$B$4,2,FALSE)</f>
        <v>2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 s="13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>
        <f>E1772/L1772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9">
        <f>(J1772/86400)+25569+(-6/24)</f>
        <v>41891.530023148152</v>
      </c>
      <c r="T1772" s="9">
        <f>(I1772/86400)+25569+(-6/24)</f>
        <v>41926.530023148152</v>
      </c>
      <c r="U1772">
        <f>VLOOKUP(F1772,Statenum_data!$A$1:$B$4,2,FALSE)</f>
        <v>2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 s="1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>
        <f>E1773/L1773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9">
        <f>(J1773/86400)+25569+(-6/24)</f>
        <v>41905.729629629626</v>
      </c>
      <c r="T1773" s="9">
        <f>(I1773/86400)+25569+(-6/24)</f>
        <v>41935.729629629626</v>
      </c>
      <c r="U1773">
        <f>VLOOKUP(F1773,Statenum_data!$A$1:$B$4,2,FALSE)</f>
        <v>2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 s="13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>
        <f>E1774/L1774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9">
        <f>(J1774/86400)+25569+(-6/24)</f>
        <v>41766.468009259261</v>
      </c>
      <c r="T1774" s="9">
        <f>(I1774/86400)+25569+(-6/24)</f>
        <v>41826.468009259261</v>
      </c>
      <c r="U1774">
        <f>VLOOKUP(F1774,Statenum_data!$A$1:$B$4,2,FALSE)</f>
        <v>2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 s="13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>
        <f>E1775/L1775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9">
        <f>(J1775/86400)+25569+(-6/24)</f>
        <v>41978.510393518518</v>
      </c>
      <c r="T1775" s="9">
        <f>(I1775/86400)+25569+(-6/24)</f>
        <v>42023.510393518518</v>
      </c>
      <c r="U1775">
        <f>VLOOKUP(F1775,Statenum_data!$A$1:$B$4,2,FALSE)</f>
        <v>2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 s="13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>
        <f>E1776/L1776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9">
        <f>(J1776/86400)+25569+(-6/24)</f>
        <v>41929.968657407408</v>
      </c>
      <c r="T1776" s="9">
        <f>(I1776/86400)+25569+(-6/24)</f>
        <v>41972.374305555553</v>
      </c>
      <c r="U1776">
        <f>VLOOKUP(F1776,Statenum_data!$A$1:$B$4,2,FALSE)</f>
        <v>2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 s="13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>
        <f>E1777/L1777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9">
        <f>(J1777/86400)+25569+(-6/24)</f>
        <v>41891.726388888885</v>
      </c>
      <c r="T1777" s="9">
        <f>(I1777/86400)+25569+(-6/24)</f>
        <v>41936.726388888885</v>
      </c>
      <c r="U1777">
        <f>VLOOKUP(F1777,Statenum_data!$A$1:$B$4,2,FALSE)</f>
        <v>2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 s="13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>
        <f>E1778/L1778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9">
        <f>(J1778/86400)+25569+(-6/24)</f>
        <v>41905.70684027778</v>
      </c>
      <c r="T1778" s="9">
        <f>(I1778/86400)+25569+(-6/24)</f>
        <v>41941.70684027778</v>
      </c>
      <c r="U1778">
        <f>VLOOKUP(F1778,Statenum_data!$A$1:$B$4,2,FALSE)</f>
        <v>2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 s="13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>
        <f>E1779/L1779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9">
        <f>(J1779/86400)+25569+(-6/24)</f>
        <v>42025.107094907406</v>
      </c>
      <c r="T1779" s="9">
        <f>(I1779/86400)+25569+(-6/24)</f>
        <v>42055.107094907406</v>
      </c>
      <c r="U1779">
        <f>VLOOKUP(F1779,Statenum_data!$A$1:$B$4,2,FALSE)</f>
        <v>2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 s="13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>
        <f>E1780/L1780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9">
        <f>(J1780/86400)+25569+(-6/24)</f>
        <v>42045.61336805555</v>
      </c>
      <c r="T1780" s="9">
        <f>(I1780/86400)+25569+(-6/24)</f>
        <v>42090.571701388893</v>
      </c>
      <c r="U1780">
        <f>VLOOKUP(F1780,Statenum_data!$A$1:$B$4,2,FALSE)</f>
        <v>2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 s="13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>
        <f>E1781/L1781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9">
        <f>(J1781/86400)+25569+(-6/24)</f>
        <v>42585.441898148143</v>
      </c>
      <c r="T1781" s="9">
        <f>(I1781/86400)+25569+(-6/24)</f>
        <v>42615.441898148143</v>
      </c>
      <c r="U1781">
        <f>VLOOKUP(F1781,Statenum_data!$A$1:$B$4,2,FALSE)</f>
        <v>2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 s="13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>
        <f>E1782/L1782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9">
        <f>(J1782/86400)+25569+(-6/24)</f>
        <v>42493.350810185184</v>
      </c>
      <c r="T1782" s="9">
        <f>(I1782/86400)+25569+(-6/24)</f>
        <v>42553.350810185184</v>
      </c>
      <c r="U1782">
        <f>VLOOKUP(F1782,Statenum_data!$A$1:$B$4,2,FALSE)</f>
        <v>2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 s="1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>
        <f>E1783/L1783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9">
        <f>(J1783/86400)+25569+(-6/24)</f>
        <v>42597.367418981477</v>
      </c>
      <c r="T1783" s="9">
        <f>(I1783/86400)+25569+(-6/24)</f>
        <v>42628.367418981477</v>
      </c>
      <c r="U1783">
        <f>VLOOKUP(F1783,Statenum_data!$A$1:$B$4,2,FALSE)</f>
        <v>2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 s="13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>
        <f>E1784/L1784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9">
        <f>(J1784/86400)+25569+(-6/24)</f>
        <v>42388.325104166666</v>
      </c>
      <c r="T1784" s="9">
        <f>(I1784/86400)+25569+(-6/24)</f>
        <v>42421.325104166666</v>
      </c>
      <c r="U1784">
        <f>VLOOKUP(F1784,Statenum_data!$A$1:$B$4,2,FALSE)</f>
        <v>2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 s="13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>
        <f>E1785/L1785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9">
        <f>(J1785/86400)+25569+(-6/24)</f>
        <v>42115.699976851851</v>
      </c>
      <c r="T1785" s="9">
        <f>(I1785/86400)+25569+(-6/24)</f>
        <v>42145.699976851851</v>
      </c>
      <c r="U1785">
        <f>VLOOKUP(F1785,Statenum_data!$A$1:$B$4,2,FALSE)</f>
        <v>2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 s="13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>
        <f>E1786/L1786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9">
        <f>(J1786/86400)+25569+(-6/24)</f>
        <v>42003.405555555553</v>
      </c>
      <c r="T1786" s="9">
        <f>(I1786/86400)+25569+(-6/24)</f>
        <v>42034.892361111109</v>
      </c>
      <c r="U1786">
        <f>VLOOKUP(F1786,Statenum_data!$A$1:$B$4,2,FALSE)</f>
        <v>2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 s="13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>
        <f>E1787/L1787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9">
        <f>(J1787/86400)+25569+(-6/24)</f>
        <v>41896.884895833333</v>
      </c>
      <c r="T1787" s="9">
        <f>(I1787/86400)+25569+(-6/24)</f>
        <v>41927.75</v>
      </c>
      <c r="U1787">
        <f>VLOOKUP(F1787,Statenum_data!$A$1:$B$4,2,FALSE)</f>
        <v>2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 s="13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>
        <f>E1788/L1788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9">
        <f>(J1788/86400)+25569+(-6/24)</f>
        <v>41958.300659722227</v>
      </c>
      <c r="T1788" s="9">
        <f>(I1788/86400)+25569+(-6/24)</f>
        <v>41988.300659722227</v>
      </c>
      <c r="U1788">
        <f>VLOOKUP(F1788,Statenum_data!$A$1:$B$4,2,FALSE)</f>
        <v>2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 s="13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>
        <f>E1789/L1789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9">
        <f>(J1789/86400)+25569+(-6/24)</f>
        <v>42068.40552083333</v>
      </c>
      <c r="T1789" s="9">
        <f>(I1789/86400)+25569+(-6/24)</f>
        <v>42098.363854166666</v>
      </c>
      <c r="U1789">
        <f>VLOOKUP(F1789,Statenum_data!$A$1:$B$4,2,FALSE)</f>
        <v>2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 s="13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>
        <f>E1790/L1790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9">
        <f>(J1790/86400)+25569+(-6/24)</f>
        <v>41913.69840277778</v>
      </c>
      <c r="T1790" s="9">
        <f>(I1790/86400)+25569+(-6/24)</f>
        <v>41943.69840277778</v>
      </c>
      <c r="U1790">
        <f>VLOOKUP(F1790,Statenum_data!$A$1:$B$4,2,FALSE)</f>
        <v>2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 s="13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>
        <f>E1791/L1791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9">
        <f>(J1791/86400)+25569+(-6/24)</f>
        <v>41956.000034722223</v>
      </c>
      <c r="T1791" s="9">
        <f>(I1791/86400)+25569+(-6/24)</f>
        <v>42016.000034722223</v>
      </c>
      <c r="U1791">
        <f>VLOOKUP(F1791,Statenum_data!$A$1:$B$4,2,FALSE)</f>
        <v>2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 s="13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>
        <f>E1792/L1792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9">
        <f>(J1792/86400)+25569+(-6/24)</f>
        <v>42010.424513888887</v>
      </c>
      <c r="T1792" s="9">
        <f>(I1792/86400)+25569+(-6/24)</f>
        <v>42040.424513888887</v>
      </c>
      <c r="U1792">
        <f>VLOOKUP(F1792,Statenum_data!$A$1:$B$4,2,FALSE)</f>
        <v>2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 s="1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>
        <f>E1793/L1793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9">
        <f>(J1793/86400)+25569+(-6/24)</f>
        <v>41973.490335648152</v>
      </c>
      <c r="T1793" s="9">
        <f>(I1793/86400)+25569+(-6/24)</f>
        <v>42033.490335648152</v>
      </c>
      <c r="U1793">
        <f>VLOOKUP(F1793,Statenum_data!$A$1:$B$4,2,FALSE)</f>
        <v>2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 s="13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>
        <f>E1794/L1794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9">
        <f>(J1794/86400)+25569+(-6/24)</f>
        <v>42188.781041666662</v>
      </c>
      <c r="T1794" s="9">
        <f>(I1794/86400)+25569+(-6/24)</f>
        <v>42226.040972222225</v>
      </c>
      <c r="U1794">
        <f>VLOOKUP(F1794,Statenum_data!$A$1:$B$4,2,FALSE)</f>
        <v>2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 s="13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>
        <f>E1795/L1795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9">
        <f>(J1795/86400)+25569+(-6/24)</f>
        <v>41940.641666666663</v>
      </c>
      <c r="T1795" s="9">
        <f>(I1795/86400)+25569+(-6/24)</f>
        <v>41970.683333333334</v>
      </c>
      <c r="U1795">
        <f>VLOOKUP(F1795,Statenum_data!$A$1:$B$4,2,FALSE)</f>
        <v>2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 s="13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>
        <f>E1796/L1796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9">
        <f>(J1796/86400)+25569+(-6/24)</f>
        <v>42011.301180555558</v>
      </c>
      <c r="T1796" s="9">
        <f>(I1796/86400)+25569+(-6/24)</f>
        <v>42046.301180555558</v>
      </c>
      <c r="U1796">
        <f>VLOOKUP(F1796,Statenum_data!$A$1:$B$4,2,FALSE)</f>
        <v>2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 s="13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>
        <f>E1797/L1797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9">
        <f>(J1797/86400)+25569+(-6/24)</f>
        <v>42628.038668981477</v>
      </c>
      <c r="T1797" s="9">
        <f>(I1797/86400)+25569+(-6/24)</f>
        <v>42657.416666666672</v>
      </c>
      <c r="U1797">
        <f>VLOOKUP(F1797,Statenum_data!$A$1:$B$4,2,FALSE)</f>
        <v>2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 s="13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>
        <f>E1798/L1798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9">
        <f>(J1798/86400)+25569+(-6/24)</f>
        <v>42515.189421296294</v>
      </c>
      <c r="T1798" s="9">
        <f>(I1798/86400)+25569+(-6/24)</f>
        <v>42575.189421296294</v>
      </c>
      <c r="U1798">
        <f>VLOOKUP(F1798,Statenum_data!$A$1:$B$4,2,FALSE)</f>
        <v>2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 s="13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>
        <f>E1799/L1799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9">
        <f>(J1799/86400)+25569+(-6/24)</f>
        <v>42689.31931712963</v>
      </c>
      <c r="T1799" s="9">
        <f>(I1799/86400)+25569+(-6/24)</f>
        <v>42719.31931712963</v>
      </c>
      <c r="U1799">
        <f>VLOOKUP(F1799,Statenum_data!$A$1:$B$4,2,FALSE)</f>
        <v>2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 s="13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>
        <f>E1800/L1800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9">
        <f>(J1800/86400)+25569+(-6/24)</f>
        <v>42344.07677083333</v>
      </c>
      <c r="T1800" s="9">
        <f>(I1800/86400)+25569+(-6/24)</f>
        <v>42404.07677083333</v>
      </c>
      <c r="U1800">
        <f>VLOOKUP(F1800,Statenum_data!$A$1:$B$4,2,FALSE)</f>
        <v>2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 s="13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>
        <f>E1801/L1801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9">
        <f>(J1801/86400)+25569+(-6/24)</f>
        <v>41934.592685185184</v>
      </c>
      <c r="T1801" s="9">
        <f>(I1801/86400)+25569+(-6/24)</f>
        <v>41954.634351851855</v>
      </c>
      <c r="U1801">
        <f>VLOOKUP(F1801,Statenum_data!$A$1:$B$4,2,FALSE)</f>
        <v>2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 s="13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>
        <f>E1802/L1802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9">
        <f>(J1802/86400)+25569+(-6/24)</f>
        <v>42623.356134259258</v>
      </c>
      <c r="T1802" s="9">
        <f>(I1802/86400)+25569+(-6/24)</f>
        <v>42653.356134259258</v>
      </c>
      <c r="U1802">
        <f>VLOOKUP(F1802,Statenum_data!$A$1:$B$4,2,FALSE)</f>
        <v>2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 s="1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>
        <f>E1803/L1803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9">
        <f>(J1803/86400)+25569+(-6/24)</f>
        <v>42321.410509259258</v>
      </c>
      <c r="T1803" s="9">
        <f>(I1803/86400)+25569+(-6/24)</f>
        <v>42353.256944444445</v>
      </c>
      <c r="U1803">
        <f>VLOOKUP(F1803,Statenum_data!$A$1:$B$4,2,FALSE)</f>
        <v>2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 s="13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>
        <f>E1804/L1804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9">
        <f>(J1804/86400)+25569+(-6/24)</f>
        <v>42159.22256944445</v>
      </c>
      <c r="T1804" s="9">
        <f>(I1804/86400)+25569+(-6/24)</f>
        <v>42182.665972222225</v>
      </c>
      <c r="U1804">
        <f>VLOOKUP(F1804,Statenum_data!$A$1:$B$4,2,FALSE)</f>
        <v>2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 s="13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>
        <f>E1805/L1805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9">
        <f>(J1805/86400)+25569+(-6/24)</f>
        <v>42017.821550925924</v>
      </c>
      <c r="T1805" s="9">
        <f>(I1805/86400)+25569+(-6/24)</f>
        <v>42048.821550925924</v>
      </c>
      <c r="U1805">
        <f>VLOOKUP(F1805,Statenum_data!$A$1:$B$4,2,FALSE)</f>
        <v>2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 s="13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>
        <f>E1806/L1806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9">
        <f>(J1806/86400)+25569+(-6/24)</f>
        <v>42282.428287037037</v>
      </c>
      <c r="T1806" s="9">
        <f>(I1806/86400)+25569+(-6/24)</f>
        <v>42322.469953703709</v>
      </c>
      <c r="U1806">
        <f>VLOOKUP(F1806,Statenum_data!$A$1:$B$4,2,FALSE)</f>
        <v>2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 s="13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>
        <f>E1807/L1807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9">
        <f>(J1807/86400)+25569+(-6/24)</f>
        <v>42247.553912037038</v>
      </c>
      <c r="T1807" s="9">
        <f>(I1807/86400)+25569+(-6/24)</f>
        <v>42279.5</v>
      </c>
      <c r="U1807">
        <f>VLOOKUP(F1807,Statenum_data!$A$1:$B$4,2,FALSE)</f>
        <v>2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 s="13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>
        <f>E1808/L1808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9">
        <f>(J1808/86400)+25569+(-6/24)</f>
        <v>41877.388298611113</v>
      </c>
      <c r="T1808" s="9">
        <f>(I1808/86400)+25569+(-6/24)</f>
        <v>41912.388298611113</v>
      </c>
      <c r="U1808">
        <f>VLOOKUP(F1808,Statenum_data!$A$1:$B$4,2,FALSE)</f>
        <v>2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 s="13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>
        <f>E1809/L1809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9">
        <f>(J1809/86400)+25569+(-6/24)</f>
        <v>41879.818437499998</v>
      </c>
      <c r="T1809" s="9">
        <f>(I1809/86400)+25569+(-6/24)</f>
        <v>41909.818437499998</v>
      </c>
      <c r="U1809">
        <f>VLOOKUP(F1809,Statenum_data!$A$1:$B$4,2,FALSE)</f>
        <v>2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 s="13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>
        <f>E1810/L1810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9">
        <f>(J1810/86400)+25569+(-6/24)</f>
        <v>42742.430902777778</v>
      </c>
      <c r="T1810" s="9">
        <f>(I1810/86400)+25569+(-6/24)</f>
        <v>42777.430902777778</v>
      </c>
      <c r="U1810">
        <f>VLOOKUP(F1810,Statenum_data!$A$1:$B$4,2,FALSE)</f>
        <v>2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 s="13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>
        <f>E1811/L1811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9">
        <f>(J1811/86400)+25569+(-6/24)</f>
        <v>42029.657858796301</v>
      </c>
      <c r="T1811" s="9">
        <f>(I1811/86400)+25569+(-6/24)</f>
        <v>42064.657858796301</v>
      </c>
      <c r="U1811">
        <f>VLOOKUP(F1811,Statenum_data!$A$1:$B$4,2,FALSE)</f>
        <v>2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 s="13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>
        <f>E1812/L1812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9">
        <f>(J1812/86400)+25569+(-6/24)</f>
        <v>41860.66002314815</v>
      </c>
      <c r="T1812" s="9">
        <f>(I1812/86400)+25569+(-6/24)</f>
        <v>41872.66002314815</v>
      </c>
      <c r="U1812">
        <f>VLOOKUP(F1812,Statenum_data!$A$1:$B$4,2,FALSE)</f>
        <v>2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 s="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>
        <f>E1813/L1813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9">
        <f>(J1813/86400)+25569+(-6/24)</f>
        <v>41876.183680555558</v>
      </c>
      <c r="T1813" s="9">
        <f>(I1813/86400)+25569+(-6/24)</f>
        <v>41935.916666666664</v>
      </c>
      <c r="U1813">
        <f>VLOOKUP(F1813,Statenum_data!$A$1:$B$4,2,FALSE)</f>
        <v>2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 s="13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>
        <f>E1814/L1814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9">
        <f>(J1814/86400)+25569+(-6/24)</f>
        <v>42524.068703703699</v>
      </c>
      <c r="T1814" s="9">
        <f>(I1814/86400)+25569+(-6/24)</f>
        <v>42554.068703703699</v>
      </c>
      <c r="U1814">
        <f>VLOOKUP(F1814,Statenum_data!$A$1:$B$4,2,FALSE)</f>
        <v>2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 s="13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t="e">
        <f>E1815/L1815</f>
        <v>#DIV/0!</v>
      </c>
      <c r="Q1815" t="str">
        <f>LEFT(N1815,FIND("/",N1815)-1)</f>
        <v>photography</v>
      </c>
      <c r="R1815" t="str">
        <f>RIGHT(N1815,LEN(N1815)-FIND("/",N1815))</f>
        <v>photobooks</v>
      </c>
      <c r="S1815" s="9">
        <f>(J1815/86400)+25569+(-6/24)</f>
        <v>41829.639027777775</v>
      </c>
      <c r="T1815" s="9">
        <f>(I1815/86400)+25569+(-6/24)</f>
        <v>41859.639027777775</v>
      </c>
      <c r="U1815">
        <f>VLOOKUP(F1815,Statenum_data!$A$1:$B$4,2,FALSE)</f>
        <v>2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 s="13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>
        <f>E1816/L1816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9">
        <f>(J1816/86400)+25569+(-6/24)</f>
        <v>42033.064074074078</v>
      </c>
      <c r="T1816" s="9">
        <f>(I1816/86400)+25569+(-6/24)</f>
        <v>42063.064074074078</v>
      </c>
      <c r="U1816">
        <f>VLOOKUP(F1816,Statenum_data!$A$1:$B$4,2,FALSE)</f>
        <v>2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 s="13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t="e">
        <f>E1817/L1817</f>
        <v>#DIV/0!</v>
      </c>
      <c r="Q1817" t="str">
        <f>LEFT(N1817,FIND("/",N1817)-1)</f>
        <v>photography</v>
      </c>
      <c r="R1817" t="str">
        <f>RIGHT(N1817,LEN(N1817)-FIND("/",N1817))</f>
        <v>photobooks</v>
      </c>
      <c r="S1817" s="9">
        <f>(J1817/86400)+25569+(-6/24)</f>
        <v>42172.656678240739</v>
      </c>
      <c r="T1817" s="9">
        <f>(I1817/86400)+25569+(-6/24)</f>
        <v>42186.656678240739</v>
      </c>
      <c r="U1817">
        <f>VLOOKUP(F1817,Statenum_data!$A$1:$B$4,2,FALSE)</f>
        <v>2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 s="13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>
        <f>E1818/L1818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9">
        <f>(J1818/86400)+25569+(-6/24)</f>
        <v>42548.626192129625</v>
      </c>
      <c r="T1818" s="9">
        <f>(I1818/86400)+25569+(-6/24)</f>
        <v>42576.541666666672</v>
      </c>
      <c r="U1818">
        <f>VLOOKUP(F1818,Statenum_data!$A$1:$B$4,2,FALSE)</f>
        <v>2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 s="13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>
        <f>E1819/L1819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9">
        <f>(J1819/86400)+25569+(-6/24)</f>
        <v>42705.412118055552</v>
      </c>
      <c r="T1819" s="9">
        <f>(I1819/86400)+25569+(-6/24)</f>
        <v>42765.040972222225</v>
      </c>
      <c r="U1819">
        <f>VLOOKUP(F1819,Statenum_data!$A$1:$B$4,2,FALSE)</f>
        <v>2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 s="13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t="e">
        <f>E1820/L1820</f>
        <v>#DIV/0!</v>
      </c>
      <c r="Q1820" t="str">
        <f>LEFT(N1820,FIND("/",N1820)-1)</f>
        <v>photography</v>
      </c>
      <c r="R1820" t="str">
        <f>RIGHT(N1820,LEN(N1820)-FIND("/",N1820))</f>
        <v>photobooks</v>
      </c>
      <c r="S1820" s="9">
        <f>(J1820/86400)+25569+(-6/24)</f>
        <v>42066.984375</v>
      </c>
      <c r="T1820" s="9">
        <f>(I1820/86400)+25569+(-6/24)</f>
        <v>42096.942708333328</v>
      </c>
      <c r="U1820">
        <f>VLOOKUP(F1820,Statenum_data!$A$1:$B$4,2,FALSE)</f>
        <v>2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 s="13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>
        <f>E1821/L1821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9">
        <f>(J1821/86400)+25569+(-6/24)</f>
        <v>41820.502268518518</v>
      </c>
      <c r="T1821" s="9">
        <f>(I1821/86400)+25569+(-6/24)</f>
        <v>41850.502268518518</v>
      </c>
      <c r="U1821">
        <f>VLOOKUP(F1821,Statenum_data!$A$1:$B$4,2,FALSE)</f>
        <v>2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 s="13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>
        <f>E1822/L1822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9">
        <f>(J1822/86400)+25569+(-6/24)</f>
        <v>42064.834374999999</v>
      </c>
      <c r="T1822" s="9">
        <f>(I1822/86400)+25569+(-6/24)</f>
        <v>42094.792708333334</v>
      </c>
      <c r="U1822">
        <f>VLOOKUP(F1822,Statenum_data!$A$1:$B$4,2,FALSE)</f>
        <v>2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 s="1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>
        <f>E1823/L1823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9">
        <f>(J1823/86400)+25569+(-6/24)</f>
        <v>40926.069062499999</v>
      </c>
      <c r="T1823" s="9">
        <f>(I1823/86400)+25569+(-6/24)</f>
        <v>40971.069062499999</v>
      </c>
      <c r="U1823">
        <f>VLOOKUP(F1823,Statenum_data!$A$1:$B$4,2,FALSE)</f>
        <v>1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 s="13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>
        <f>E1824/L1824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9">
        <f>(J1824/86400)+25569+(-6/24)</f>
        <v>41634.547013888892</v>
      </c>
      <c r="T1824" s="9">
        <f>(I1824/86400)+25569+(-6/24)</f>
        <v>41670.542361111111</v>
      </c>
      <c r="U1824">
        <f>VLOOKUP(F1824,Statenum_data!$A$1:$B$4,2,FALSE)</f>
        <v>1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 s="13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>
        <f>E1825/L1825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9">
        <f>(J1825/86400)+25569+(-6/24)</f>
        <v>41176.434907407405</v>
      </c>
      <c r="T1825" s="9">
        <f>(I1825/86400)+25569+(-6/24)</f>
        <v>41206.434907407405</v>
      </c>
      <c r="U1825">
        <f>VLOOKUP(F1825,Statenum_data!$A$1:$B$4,2,FALSE)</f>
        <v>1</v>
      </c>
    </row>
    <row r="1826" spans="1:21" x14ac:dyDescent="0.2">
      <c r="A1826">
        <v>1824</v>
      </c>
      <c r="B1826" s="3" t="s">
        <v>1825</v>
      </c>
      <c r="C1826" s="3" t="s">
        <v>5934</v>
      </c>
      <c r="D1826" s="13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>
        <f>E1826/L1826</f>
        <v>75.05</v>
      </c>
      <c r="Q1826" t="str">
        <f>LEFT(N1826,FIND("/",N1826)-1)</f>
        <v>music</v>
      </c>
      <c r="R1826" t="str">
        <f>RIGHT(N1826,LEN(N1826)-FIND("/",N1826))</f>
        <v>rock</v>
      </c>
      <c r="S1826" s="9">
        <f>(J1826/86400)+25569+(-6/24)</f>
        <v>41626.666284722218</v>
      </c>
      <c r="T1826" s="9">
        <f>(I1826/86400)+25569+(-6/24)</f>
        <v>41646.838888888888</v>
      </c>
      <c r="U1826">
        <f>VLOOKUP(F1826,Statenum_data!$A$1:$B$4,2,FALSE)</f>
        <v>1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 s="13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>
        <f>E1827/L1827</f>
        <v>42.02</v>
      </c>
      <c r="Q1827" t="str">
        <f>LEFT(N1827,FIND("/",N1827)-1)</f>
        <v>music</v>
      </c>
      <c r="R1827" t="str">
        <f>RIGHT(N1827,LEN(N1827)-FIND("/",N1827))</f>
        <v>rock</v>
      </c>
      <c r="S1827" s="9">
        <f>(J1827/86400)+25569+(-6/24)</f>
        <v>41443.58452546296</v>
      </c>
      <c r="T1827" s="9">
        <f>(I1827/86400)+25569+(-6/24)</f>
        <v>41466.58452546296</v>
      </c>
      <c r="U1827">
        <f>VLOOKUP(F1827,Statenum_data!$A$1:$B$4,2,FALSE)</f>
        <v>1</v>
      </c>
    </row>
    <row r="1828" spans="1:21" x14ac:dyDescent="0.2">
      <c r="A1828">
        <v>1826</v>
      </c>
      <c r="B1828" s="3" t="s">
        <v>1827</v>
      </c>
      <c r="C1828" s="3" t="s">
        <v>5936</v>
      </c>
      <c r="D1828" s="13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>
        <f>E1828/L1828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9">
        <f>(J1828/86400)+25569+(-6/24)</f>
        <v>41657.673807870371</v>
      </c>
      <c r="T1828" s="9">
        <f>(I1828/86400)+25569+(-6/24)</f>
        <v>41687.673807870371</v>
      </c>
      <c r="U1828">
        <f>VLOOKUP(F1828,Statenum_data!$A$1:$B$4,2,FALSE)</f>
        <v>1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 s="13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>
        <f>E1829/L1829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9">
        <f>(J1829/86400)+25569+(-6/24)</f>
        <v>40555.075937499998</v>
      </c>
      <c r="T1829" s="9">
        <f>(I1829/86400)+25569+(-6/24)</f>
        <v>40605.075937499998</v>
      </c>
      <c r="U1829">
        <f>VLOOKUP(F1829,Statenum_data!$A$1:$B$4,2,FALSE)</f>
        <v>1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 s="13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>
        <f>E1830/L1830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9">
        <f>(J1830/86400)+25569+(-6/24)</f>
        <v>41736.649652777778</v>
      </c>
      <c r="T1830" s="9">
        <f>(I1830/86400)+25569+(-6/24)</f>
        <v>41768.666666666664</v>
      </c>
      <c r="U1830">
        <f>VLOOKUP(F1830,Statenum_data!$A$1:$B$4,2,FALSE)</f>
        <v>1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 s="13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>
        <f>E1831/L1831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9">
        <f>(J1831/86400)+25569+(-6/24)</f>
        <v>40515.837627314817</v>
      </c>
      <c r="T1831" s="9">
        <f>(I1831/86400)+25569+(-6/24)</f>
        <v>40564.666666666664</v>
      </c>
      <c r="U1831">
        <f>VLOOKUP(F1831,Statenum_data!$A$1:$B$4,2,FALSE)</f>
        <v>1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 s="13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>
        <f>E1832/L1832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9">
        <f>(J1832/86400)+25569+(-6/24)</f>
        <v>41664.434108796297</v>
      </c>
      <c r="T1832" s="9">
        <f>(I1832/86400)+25569+(-6/24)</f>
        <v>41694.434108796297</v>
      </c>
      <c r="U1832">
        <f>VLOOKUP(F1832,Statenum_data!$A$1:$B$4,2,FALSE)</f>
        <v>1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 s="1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>
        <f>E1833/L1833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9">
        <f>(J1833/86400)+25569+(-6/24)</f>
        <v>41026.746099537035</v>
      </c>
      <c r="T1833" s="9">
        <f>(I1833/86400)+25569+(-6/24)</f>
        <v>41041.746099537035</v>
      </c>
      <c r="U1833">
        <f>VLOOKUP(F1833,Statenum_data!$A$1:$B$4,2,FALSE)</f>
        <v>1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 s="13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>
        <f>E1834/L1834</f>
        <v>25</v>
      </c>
      <c r="Q1834" t="str">
        <f>LEFT(N1834,FIND("/",N1834)-1)</f>
        <v>music</v>
      </c>
      <c r="R1834" t="str">
        <f>RIGHT(N1834,LEN(N1834)-FIND("/",N1834))</f>
        <v>rock</v>
      </c>
      <c r="S1834" s="9">
        <f>(J1834/86400)+25569+(-6/24)</f>
        <v>40576.289664351854</v>
      </c>
      <c r="T1834" s="9">
        <f>(I1834/86400)+25569+(-6/24)</f>
        <v>40606.289664351854</v>
      </c>
      <c r="U1834">
        <f>VLOOKUP(F1834,Statenum_data!$A$1:$B$4,2,FALSE)</f>
        <v>1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 s="13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>
        <f>E1835/L1835</f>
        <v>42</v>
      </c>
      <c r="Q1835" t="str">
        <f>LEFT(N1835,FIND("/",N1835)-1)</f>
        <v>music</v>
      </c>
      <c r="R1835" t="str">
        <f>RIGHT(N1835,LEN(N1835)-FIND("/",N1835))</f>
        <v>rock</v>
      </c>
      <c r="S1835" s="9">
        <f>(J1835/86400)+25569+(-6/24)</f>
        <v>41302.794016203705</v>
      </c>
      <c r="T1835" s="9">
        <f>(I1835/86400)+25569+(-6/24)</f>
        <v>41335.082638888889</v>
      </c>
      <c r="U1835">
        <f>VLOOKUP(F1835,Statenum_data!$A$1:$B$4,2,FALSE)</f>
        <v>1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 s="13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>
        <f>E1836/L1836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9">
        <f>(J1836/86400)+25569+(-6/24)</f>
        <v>41988.714062500003</v>
      </c>
      <c r="T1836" s="9">
        <f>(I1836/86400)+25569+(-6/24)</f>
        <v>42028.714062500003</v>
      </c>
      <c r="U1836">
        <f>VLOOKUP(F1836,Statenum_data!$A$1:$B$4,2,FALSE)</f>
        <v>1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 s="13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>
        <f>E1837/L1837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9">
        <f>(J1837/86400)+25569+(-6/24)</f>
        <v>42430.452210648145</v>
      </c>
      <c r="T1837" s="9">
        <f>(I1837/86400)+25569+(-6/24)</f>
        <v>42460.410543981481</v>
      </c>
      <c r="U1837">
        <f>VLOOKUP(F1837,Statenum_data!$A$1:$B$4,2,FALSE)</f>
        <v>1</v>
      </c>
    </row>
    <row r="1838" spans="1:21" x14ac:dyDescent="0.2">
      <c r="A1838">
        <v>1836</v>
      </c>
      <c r="B1838" s="3" t="s">
        <v>1837</v>
      </c>
      <c r="C1838" s="3" t="s">
        <v>5946</v>
      </c>
      <c r="D1838" s="13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>
        <f>E1838/L1838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9">
        <f>(J1838/86400)+25569+(-6/24)</f>
        <v>41305.559363425928</v>
      </c>
      <c r="T1838" s="9">
        <f>(I1838/86400)+25569+(-6/24)</f>
        <v>41322.559363425928</v>
      </c>
      <c r="U1838">
        <f>VLOOKUP(F1838,Statenum_data!$A$1:$B$4,2,FALSE)</f>
        <v>1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 s="13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>
        <f>E1839/L1839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9">
        <f>(J1839/86400)+25569+(-6/24)</f>
        <v>40925.797858796301</v>
      </c>
      <c r="T1839" s="9">
        <f>(I1839/86400)+25569+(-6/24)</f>
        <v>40985.756192129629</v>
      </c>
      <c r="U1839">
        <f>VLOOKUP(F1839,Statenum_data!$A$1:$B$4,2,FALSE)</f>
        <v>1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 s="13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>
        <f>E1840/L1840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9">
        <f>(J1840/86400)+25569+(-6/24)</f>
        <v>40788.536539351851</v>
      </c>
      <c r="T1840" s="9">
        <f>(I1840/86400)+25569+(-6/24)</f>
        <v>40816.875</v>
      </c>
      <c r="U1840">
        <f>VLOOKUP(F1840,Statenum_data!$A$1:$B$4,2,FALSE)</f>
        <v>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 s="13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>
        <f>E1841/L1841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9">
        <f>(J1841/86400)+25569+(-6/24)</f>
        <v>42614.472013888888</v>
      </c>
      <c r="T1841" s="9">
        <f>(I1841/86400)+25569+(-6/24)</f>
        <v>42644.472013888888</v>
      </c>
      <c r="U1841">
        <f>VLOOKUP(F1841,Statenum_data!$A$1:$B$4,2,FALSE)</f>
        <v>1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 s="13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>
        <f>E1842/L1842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9">
        <f>(J1842/86400)+25569+(-6/24)</f>
        <v>41381.846180555556</v>
      </c>
      <c r="T1842" s="9">
        <f>(I1842/86400)+25569+(-6/24)</f>
        <v>41400.957638888889</v>
      </c>
      <c r="U1842">
        <f>VLOOKUP(F1842,Statenum_data!$A$1:$B$4,2,FALSE)</f>
        <v>1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 s="1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>
        <f>E1843/L1843</f>
        <v>50.875</v>
      </c>
      <c r="Q1843" t="str">
        <f>LEFT(N1843,FIND("/",N1843)-1)</f>
        <v>music</v>
      </c>
      <c r="R1843" t="str">
        <f>RIGHT(N1843,LEN(N1843)-FIND("/",N1843))</f>
        <v>rock</v>
      </c>
      <c r="S1843" s="9">
        <f>(J1843/86400)+25569+(-6/24)</f>
        <v>41745.59542824074</v>
      </c>
      <c r="T1843" s="9">
        <f>(I1843/86400)+25569+(-6/24)</f>
        <v>41778.957638888889</v>
      </c>
      <c r="U1843">
        <f>VLOOKUP(F1843,Statenum_data!$A$1:$B$4,2,FALSE)</f>
        <v>1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 s="13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>
        <f>E1844/L1844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9">
        <f>(J1844/86400)+25569+(-6/24)</f>
        <v>42031.381724537037</v>
      </c>
      <c r="T1844" s="9">
        <f>(I1844/86400)+25569+(-6/24)</f>
        <v>42064.999305555553</v>
      </c>
      <c r="U1844">
        <f>VLOOKUP(F1844,Statenum_data!$A$1:$B$4,2,FALSE)</f>
        <v>1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 s="13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>
        <f>E1845/L1845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9">
        <f>(J1845/86400)+25569+(-6/24)</f>
        <v>40564.744837962964</v>
      </c>
      <c r="T1845" s="9">
        <f>(I1845/86400)+25569+(-6/24)</f>
        <v>40594.744837962964</v>
      </c>
      <c r="U1845">
        <f>VLOOKUP(F1845,Statenum_data!$A$1:$B$4,2,FALSE)</f>
        <v>1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 s="13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>
        <f>E1846/L1846</f>
        <v>76.05</v>
      </c>
      <c r="Q1846" t="str">
        <f>LEFT(N1846,FIND("/",N1846)-1)</f>
        <v>music</v>
      </c>
      <c r="R1846" t="str">
        <f>RIGHT(N1846,LEN(N1846)-FIND("/",N1846))</f>
        <v>rock</v>
      </c>
      <c r="S1846" s="9">
        <f>(J1846/86400)+25569+(-6/24)</f>
        <v>40666.723541666666</v>
      </c>
      <c r="T1846" s="9">
        <f>(I1846/86400)+25569+(-6/24)</f>
        <v>40704.875</v>
      </c>
      <c r="U1846">
        <f>VLOOKUP(F1846,Statenum_data!$A$1:$B$4,2,FALSE)</f>
        <v>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 s="13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>
        <f>E1847/L1847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9">
        <f>(J1847/86400)+25569+(-6/24)</f>
        <v>42523.083310185189</v>
      </c>
      <c r="T1847" s="9">
        <f>(I1847/86400)+25569+(-6/24)</f>
        <v>42537.954861111109</v>
      </c>
      <c r="U1847">
        <f>VLOOKUP(F1847,Statenum_data!$A$1:$B$4,2,FALSE)</f>
        <v>1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 s="13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>
        <f>E1848/L1848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9">
        <f>(J1848/86400)+25569+(-6/24)</f>
        <v>41228.400196759263</v>
      </c>
      <c r="T1848" s="9">
        <f>(I1848/86400)+25569+(-6/24)</f>
        <v>41258.400196759263</v>
      </c>
      <c r="U1848">
        <f>VLOOKUP(F1848,Statenum_data!$A$1:$B$4,2,FALSE)</f>
        <v>1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 s="13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>
        <f>E1849/L1849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9">
        <f>(J1849/86400)+25569+(-6/24)</f>
        <v>42093.986481481479</v>
      </c>
      <c r="T1849" s="9">
        <f>(I1849/86400)+25569+(-6/24)</f>
        <v>42114.986481481479</v>
      </c>
      <c r="U1849">
        <f>VLOOKUP(F1849,Statenum_data!$A$1:$B$4,2,FALSE)</f>
        <v>1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 s="13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>
        <f>E1850/L1850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9">
        <f>(J1850/86400)+25569+(-6/24)</f>
        <v>40691.538055555553</v>
      </c>
      <c r="T1850" s="9">
        <f>(I1850/86400)+25569+(-6/24)</f>
        <v>40755.040972222225</v>
      </c>
      <c r="U1850">
        <f>VLOOKUP(F1850,Statenum_data!$A$1:$B$4,2,FALSE)</f>
        <v>1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 s="13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>
        <f>E1851/L1851</f>
        <v>37.625</v>
      </c>
      <c r="Q1851" t="str">
        <f>LEFT(N1851,FIND("/",N1851)-1)</f>
        <v>music</v>
      </c>
      <c r="R1851" t="str">
        <f>RIGHT(N1851,LEN(N1851)-FIND("/",N1851))</f>
        <v>rock</v>
      </c>
      <c r="S1851" s="9">
        <f>(J1851/86400)+25569+(-6/24)</f>
        <v>41169.595590277779</v>
      </c>
      <c r="T1851" s="9">
        <f>(I1851/86400)+25569+(-6/24)</f>
        <v>41199.595590277779</v>
      </c>
      <c r="U1851">
        <f>VLOOKUP(F1851,Statenum_data!$A$1:$B$4,2,FALSE)</f>
        <v>1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 s="13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>
        <f>E1852/L1852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9">
        <f>(J1852/86400)+25569+(-6/24)</f>
        <v>41800.709490740745</v>
      </c>
      <c r="T1852" s="9">
        <f>(I1852/86400)+25569+(-6/24)</f>
        <v>41830.709490740745</v>
      </c>
      <c r="U1852">
        <f>VLOOKUP(F1852,Statenum_data!$A$1:$B$4,2,FALSE)</f>
        <v>1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 s="1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>
        <f>E1853/L1853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9">
        <f>(J1853/86400)+25569+(-6/24)</f>
        <v>41827.656689814816</v>
      </c>
      <c r="T1853" s="9">
        <f>(I1853/86400)+25569+(-6/24)</f>
        <v>41847.791666666664</v>
      </c>
      <c r="U1853">
        <f>VLOOKUP(F1853,Statenum_data!$A$1:$B$4,2,FALSE)</f>
        <v>1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 s="13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>
        <f>E1854/L1854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9">
        <f>(J1854/86400)+25569+(-6/24)</f>
        <v>42081.52143518519</v>
      </c>
      <c r="T1854" s="9">
        <f>(I1854/86400)+25569+(-6/24)</f>
        <v>42118.75</v>
      </c>
      <c r="U1854">
        <f>VLOOKUP(F1854,Statenum_data!$A$1:$B$4,2,FALSE)</f>
        <v>1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 s="13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>
        <f>E1855/L1855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9">
        <f>(J1855/86400)+25569+(-6/24)</f>
        <v>41176.810381944444</v>
      </c>
      <c r="T1855" s="9">
        <f>(I1855/86400)+25569+(-6/24)</f>
        <v>41226.852048611108</v>
      </c>
      <c r="U1855">
        <f>VLOOKUP(F1855,Statenum_data!$A$1:$B$4,2,FALSE)</f>
        <v>1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 s="13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>
        <f>E1856/L1856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9">
        <f>(J1856/86400)+25569+(-6/24)</f>
        <v>41387.771261574075</v>
      </c>
      <c r="T1856" s="9">
        <f>(I1856/86400)+25569+(-6/24)</f>
        <v>41417.771261574075</v>
      </c>
      <c r="U1856">
        <f>VLOOKUP(F1856,Statenum_data!$A$1:$B$4,2,FALSE)</f>
        <v>1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 s="13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>
        <f>E1857/L1857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9">
        <f>(J1857/86400)+25569+(-6/24)</f>
        <v>41600.288657407407</v>
      </c>
      <c r="T1857" s="9">
        <f>(I1857/86400)+25569+(-6/24)</f>
        <v>41645.288657407407</v>
      </c>
      <c r="U1857">
        <f>VLOOKUP(F1857,Statenum_data!$A$1:$B$4,2,FALSE)</f>
        <v>1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 s="13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>
        <f>E1858/L1858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9">
        <f>(J1858/86400)+25569+(-6/24)</f>
        <v>41817.604999999996</v>
      </c>
      <c r="T1858" s="9">
        <f>(I1858/86400)+25569+(-6/24)</f>
        <v>41838.604999999996</v>
      </c>
      <c r="U1858">
        <f>VLOOKUP(F1858,Statenum_data!$A$1:$B$4,2,FALSE)</f>
        <v>1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 s="13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>
        <f>E1859/L1859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9">
        <f>(J1859/86400)+25569+(-6/24)</f>
        <v>41864.51866898148</v>
      </c>
      <c r="T1859" s="9">
        <f>(I1859/86400)+25569+(-6/24)</f>
        <v>41894.51866898148</v>
      </c>
      <c r="U1859">
        <f>VLOOKUP(F1859,Statenum_data!$A$1:$B$4,2,FALSE)</f>
        <v>1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 s="13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>
        <f>E1860/L1860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9">
        <f>(J1860/86400)+25569+(-6/24)</f>
        <v>40832.950474537036</v>
      </c>
      <c r="T1860" s="9">
        <f>(I1860/86400)+25569+(-6/24)</f>
        <v>40892.992141203707</v>
      </c>
      <c r="U1860">
        <f>VLOOKUP(F1860,Statenum_data!$A$1:$B$4,2,FALSE)</f>
        <v>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 s="13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>
        <f>E1861/L1861</f>
        <v>70.625</v>
      </c>
      <c r="Q1861" t="str">
        <f>LEFT(N1861,FIND("/",N1861)-1)</f>
        <v>music</v>
      </c>
      <c r="R1861" t="str">
        <f>RIGHT(N1861,LEN(N1861)-FIND("/",N1861))</f>
        <v>rock</v>
      </c>
      <c r="S1861" s="9">
        <f>(J1861/86400)+25569+(-6/24)</f>
        <v>40778.520011574074</v>
      </c>
      <c r="T1861" s="9">
        <f>(I1861/86400)+25569+(-6/24)</f>
        <v>40808.520011574074</v>
      </c>
      <c r="U1861">
        <f>VLOOKUP(F1861,Statenum_data!$A$1:$B$4,2,FALSE)</f>
        <v>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 s="13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>
        <f>E1862/L1862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9">
        <f>(J1862/86400)+25569+(-6/24)</f>
        <v>41655.45930555556</v>
      </c>
      <c r="T1862" s="9">
        <f>(I1862/86400)+25569+(-6/24)</f>
        <v>41676.45930555556</v>
      </c>
      <c r="U1862">
        <f>VLOOKUP(F1862,Statenum_data!$A$1:$B$4,2,FALSE)</f>
        <v>1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 s="1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t="e">
        <f>E1863/L1863</f>
        <v>#DIV/0!</v>
      </c>
      <c r="Q1863" t="str">
        <f>LEFT(N1863,FIND("/",N1863)-1)</f>
        <v>games</v>
      </c>
      <c r="R1863" t="str">
        <f>RIGHT(N1863,LEN(N1863)-FIND("/",N1863))</f>
        <v>mobile games</v>
      </c>
      <c r="S1863" s="9">
        <f>(J1863/86400)+25569+(-6/24)</f>
        <v>42000.050243055557</v>
      </c>
      <c r="T1863" s="9">
        <f>(I1863/86400)+25569+(-6/24)</f>
        <v>42030.050243055557</v>
      </c>
      <c r="U1863">
        <f>VLOOKUP(F1863,Statenum_data!$A$1:$B$4,2,FALSE)</f>
        <v>2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 s="13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>
        <f>E1864/L1864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9">
        <f>(J1864/86400)+25569+(-6/24)</f>
        <v>42755.242754629631</v>
      </c>
      <c r="T1864" s="9">
        <f>(I1864/86400)+25569+(-6/24)</f>
        <v>42802.0625</v>
      </c>
      <c r="U1864">
        <f>VLOOKUP(F1864,Statenum_data!$A$1:$B$4,2,FALSE)</f>
        <v>2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 s="13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>
        <f>E1865/L1865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9">
        <f>(J1865/86400)+25569+(-6/24)</f>
        <v>41772.547280092593</v>
      </c>
      <c r="T1865" s="9">
        <f>(I1865/86400)+25569+(-6/24)</f>
        <v>41802.547280092593</v>
      </c>
      <c r="U1865">
        <f>VLOOKUP(F1865,Statenum_data!$A$1:$B$4,2,FALSE)</f>
        <v>2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 s="13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>
        <f>E1866/L1866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9">
        <f>(J1866/86400)+25569+(-6/24)</f>
        <v>41733.466435185182</v>
      </c>
      <c r="T1866" s="9">
        <f>(I1866/86400)+25569+(-6/24)</f>
        <v>41763.466435185182</v>
      </c>
      <c r="U1866">
        <f>VLOOKUP(F1866,Statenum_data!$A$1:$B$4,2,FALSE)</f>
        <v>2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 s="13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>
        <f>E1867/L1867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9">
        <f>(J1867/86400)+25569+(-6/24)</f>
        <v>42645.117442129631</v>
      </c>
      <c r="T1867" s="9">
        <f>(I1867/86400)+25569+(-6/24)</f>
        <v>42680.159108796295</v>
      </c>
      <c r="U1867">
        <f>VLOOKUP(F1867,Statenum_data!$A$1:$B$4,2,FALSE)</f>
        <v>2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 s="13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>
        <f>E1868/L1868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9">
        <f>(J1868/86400)+25569+(-6/24)</f>
        <v>42741.996493055558</v>
      </c>
      <c r="T1868" s="9">
        <f>(I1868/86400)+25569+(-6/24)</f>
        <v>42794.916666666672</v>
      </c>
      <c r="U1868">
        <f>VLOOKUP(F1868,Statenum_data!$A$1:$B$4,2,FALSE)</f>
        <v>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 s="13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>
        <f>E1869/L1869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9">
        <f>(J1869/86400)+25569+(-6/24)</f>
        <v>42649.674907407403</v>
      </c>
      <c r="T1869" s="9">
        <f>(I1869/86400)+25569+(-6/24)</f>
        <v>42679.674907407403</v>
      </c>
      <c r="U1869">
        <f>VLOOKUP(F1869,Statenum_data!$A$1:$B$4,2,FALSE)</f>
        <v>2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 s="13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>
        <f>E1870/L1870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9">
        <f>(J1870/86400)+25569+(-6/24)</f>
        <v>42328.529224537036</v>
      </c>
      <c r="T1870" s="9">
        <f>(I1870/86400)+25569+(-6/24)</f>
        <v>42353.082638888889</v>
      </c>
      <c r="U1870">
        <f>VLOOKUP(F1870,Statenum_data!$A$1:$B$4,2,FALSE)</f>
        <v>2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 s="13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t="e">
        <f>E1871/L1871</f>
        <v>#DIV/0!</v>
      </c>
      <c r="Q1871" t="str">
        <f>LEFT(N1871,FIND("/",N1871)-1)</f>
        <v>games</v>
      </c>
      <c r="R1871" t="str">
        <f>RIGHT(N1871,LEN(N1871)-FIND("/",N1871))</f>
        <v>mobile games</v>
      </c>
      <c r="S1871" s="9">
        <f>(J1871/86400)+25569+(-6/24)</f>
        <v>42708.752881944441</v>
      </c>
      <c r="T1871" s="9">
        <f>(I1871/86400)+25569+(-6/24)</f>
        <v>42738.752881944441</v>
      </c>
      <c r="U1871">
        <f>VLOOKUP(F1871,Statenum_data!$A$1:$B$4,2,FALSE)</f>
        <v>2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 s="13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>
        <f>E1872/L1872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9">
        <f>(J1872/86400)+25569+(-6/24)</f>
        <v>42371.105729166666</v>
      </c>
      <c r="T1872" s="9">
        <f>(I1872/86400)+25569+(-6/24)</f>
        <v>42399.928472222222</v>
      </c>
      <c r="U1872">
        <f>VLOOKUP(F1872,Statenum_data!$A$1:$B$4,2,FALSE)</f>
        <v>2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 s="1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>
        <f>E1873/L1873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9">
        <f>(J1873/86400)+25569+(-6/24)</f>
        <v>41923.533576388887</v>
      </c>
      <c r="T1873" s="9">
        <f>(I1873/86400)+25569+(-6/24)</f>
        <v>41963.575243055559</v>
      </c>
      <c r="U1873">
        <f>VLOOKUP(F1873,Statenum_data!$A$1:$B$4,2,FALSE)</f>
        <v>2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 s="13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>
        <f>E1874/L1874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9">
        <f>(J1874/86400)+25569+(-6/24)</f>
        <v>42154.879652777774</v>
      </c>
      <c r="T1874" s="9">
        <f>(I1874/86400)+25569+(-6/24)</f>
        <v>42184.879652777774</v>
      </c>
      <c r="U1874">
        <f>VLOOKUP(F1874,Statenum_data!$A$1:$B$4,2,FALSE)</f>
        <v>2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 s="13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>
        <f>E1875/L1875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9">
        <f>(J1875/86400)+25569+(-6/24)</f>
        <v>42164.365856481483</v>
      </c>
      <c r="T1875" s="9">
        <f>(I1875/86400)+25569+(-6/24)</f>
        <v>42193.447916666672</v>
      </c>
      <c r="U1875">
        <f>VLOOKUP(F1875,Statenum_data!$A$1:$B$4,2,FALSE)</f>
        <v>2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 s="13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>
        <f>E1876/L1876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9">
        <f>(J1876/86400)+25569+(-6/24)</f>
        <v>42529.719131944439</v>
      </c>
      <c r="T1876" s="9">
        <f>(I1876/86400)+25569+(-6/24)</f>
        <v>42549.719131944439</v>
      </c>
      <c r="U1876">
        <f>VLOOKUP(F1876,Statenum_data!$A$1:$B$4,2,FALSE)</f>
        <v>2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 s="13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>
        <f>E1877/L1877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9">
        <f>(J1877/86400)+25569+(-6/24)</f>
        <v>42528.649398148147</v>
      </c>
      <c r="T1877" s="9">
        <f>(I1877/86400)+25569+(-6/24)</f>
        <v>42588.649398148147</v>
      </c>
      <c r="U1877">
        <f>VLOOKUP(F1877,Statenum_data!$A$1:$B$4,2,FALSE)</f>
        <v>2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 s="13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t="e">
        <f>E1878/L1878</f>
        <v>#DIV/0!</v>
      </c>
      <c r="Q1878" t="str">
        <f>LEFT(N1878,FIND("/",N1878)-1)</f>
        <v>games</v>
      </c>
      <c r="R1878" t="str">
        <f>RIGHT(N1878,LEN(N1878)-FIND("/",N1878))</f>
        <v>mobile games</v>
      </c>
      <c r="S1878" s="9">
        <f>(J1878/86400)+25569+(-6/24)</f>
        <v>41776.034780092596</v>
      </c>
      <c r="T1878" s="9">
        <f>(I1878/86400)+25569+(-6/24)</f>
        <v>41806.034780092596</v>
      </c>
      <c r="U1878">
        <f>VLOOKUP(F1878,Statenum_data!$A$1:$B$4,2,FALSE)</f>
        <v>2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 s="13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t="e">
        <f>E1879/L1879</f>
        <v>#DIV/0!</v>
      </c>
      <c r="Q1879" t="str">
        <f>LEFT(N1879,FIND("/",N1879)-1)</f>
        <v>games</v>
      </c>
      <c r="R1879" t="str">
        <f>RIGHT(N1879,LEN(N1879)-FIND("/",N1879))</f>
        <v>mobile games</v>
      </c>
      <c r="S1879" s="9">
        <f>(J1879/86400)+25569+(-6/24)</f>
        <v>42034.779224537036</v>
      </c>
      <c r="T1879" s="9">
        <f>(I1879/86400)+25569+(-6/24)</f>
        <v>42063.779224537036</v>
      </c>
      <c r="U1879">
        <f>VLOOKUP(F1879,Statenum_data!$A$1:$B$4,2,FALSE)</f>
        <v>2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 s="13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t="e">
        <f>E1880/L1880</f>
        <v>#DIV/0!</v>
      </c>
      <c r="Q1880" t="str">
        <f>LEFT(N1880,FIND("/",N1880)-1)</f>
        <v>games</v>
      </c>
      <c r="R1880" t="str">
        <f>RIGHT(N1880,LEN(N1880)-FIND("/",N1880))</f>
        <v>mobile games</v>
      </c>
      <c r="S1880" s="9">
        <f>(J1880/86400)+25569+(-6/24)</f>
        <v>41772.758738425924</v>
      </c>
      <c r="T1880" s="9">
        <f>(I1880/86400)+25569+(-6/24)</f>
        <v>41802.758738425924</v>
      </c>
      <c r="U1880">
        <f>VLOOKUP(F1880,Statenum_data!$A$1:$B$4,2,FALSE)</f>
        <v>2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 s="13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>
        <f>E1881/L1881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9">
        <f>(J1881/86400)+25569+(-6/24)</f>
        <v>42413.399641203709</v>
      </c>
      <c r="T1881" s="9">
        <f>(I1881/86400)+25569+(-6/24)</f>
        <v>42443.357974537037</v>
      </c>
      <c r="U1881">
        <f>VLOOKUP(F1881,Statenum_data!$A$1:$B$4,2,FALSE)</f>
        <v>2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 s="13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>
        <f>E1882/L1882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9">
        <f>(J1882/86400)+25569+(-6/24)</f>
        <v>42430.316898148143</v>
      </c>
      <c r="T1882" s="9">
        <f>(I1882/86400)+25569+(-6/24)</f>
        <v>42459.275231481486</v>
      </c>
      <c r="U1882">
        <f>VLOOKUP(F1882,Statenum_data!$A$1:$B$4,2,FALSE)</f>
        <v>2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 s="1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>
        <f>E1883/L1883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9">
        <f>(J1883/86400)+25569+(-6/24)</f>
        <v>42042.902650462958</v>
      </c>
      <c r="T1883" s="9">
        <f>(I1883/86400)+25569+(-6/24)</f>
        <v>42072.860983796301</v>
      </c>
      <c r="U1883">
        <f>VLOOKUP(F1883,Statenum_data!$A$1:$B$4,2,FALSE)</f>
        <v>1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 s="13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>
        <f>E1884/L1884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9">
        <f>(J1884/86400)+25569+(-6/24)</f>
        <v>41067.699212962965</v>
      </c>
      <c r="T1884" s="9">
        <f>(I1884/86400)+25569+(-6/24)</f>
        <v>41100.741666666669</v>
      </c>
      <c r="U1884">
        <f>VLOOKUP(F1884,Statenum_data!$A$1:$B$4,2,FALSE)</f>
        <v>1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 s="13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>
        <f>E1885/L1885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9">
        <f>(J1885/86400)+25569+(-6/24)</f>
        <v>40977.698009259257</v>
      </c>
      <c r="T1885" s="9">
        <f>(I1885/86400)+25569+(-6/24)</f>
        <v>41007.656342592592</v>
      </c>
      <c r="U1885">
        <f>VLOOKUP(F1885,Statenum_data!$A$1:$B$4,2,FALSE)</f>
        <v>1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 s="13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>
        <f>E1886/L1886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9">
        <f>(J1886/86400)+25569+(-6/24)</f>
        <v>41204.948321759257</v>
      </c>
      <c r="T1886" s="9">
        <f>(I1886/86400)+25569+(-6/24)</f>
        <v>41240.25</v>
      </c>
      <c r="U1886">
        <f>VLOOKUP(F1886,Statenum_data!$A$1:$B$4,2,FALSE)</f>
        <v>1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 s="13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>
        <f>E1887/L1887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9">
        <f>(J1887/86400)+25569+(-6/24)</f>
        <v>41098.843865740739</v>
      </c>
      <c r="T1887" s="9">
        <f>(I1887/86400)+25569+(-6/24)</f>
        <v>41131.666666666664</v>
      </c>
      <c r="U1887">
        <f>VLOOKUP(F1887,Statenum_data!$A$1:$B$4,2,FALSE)</f>
        <v>1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 s="13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>
        <f>E1888/L1888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9">
        <f>(J1888/86400)+25569+(-6/24)</f>
        <v>41925.656689814816</v>
      </c>
      <c r="T1888" s="9">
        <f>(I1888/86400)+25569+(-6/24)</f>
        <v>41955.69835648148</v>
      </c>
      <c r="U1888">
        <f>VLOOKUP(F1888,Statenum_data!$A$1:$B$4,2,FALSE)</f>
        <v>1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 s="13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>
        <f>E1889/L1889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9">
        <f>(J1889/86400)+25569+(-6/24)</f>
        <v>42323.550138888888</v>
      </c>
      <c r="T1889" s="9">
        <f>(I1889/86400)+25569+(-6/24)</f>
        <v>42341.645833333328</v>
      </c>
      <c r="U1889">
        <f>VLOOKUP(F1889,Statenum_data!$A$1:$B$4,2,FALSE)</f>
        <v>1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 s="13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>
        <f>E1890/L1890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9">
        <f>(J1890/86400)+25569+(-6/24)</f>
        <v>40298.989953703705</v>
      </c>
      <c r="T1890" s="9">
        <f>(I1890/86400)+25569+(-6/24)</f>
        <v>40329.957638888889</v>
      </c>
      <c r="U1890">
        <f>VLOOKUP(F1890,Statenum_data!$A$1:$B$4,2,FALSE)</f>
        <v>1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 s="13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>
        <f>E1891/L1891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9">
        <f>(J1891/86400)+25569+(-6/24)</f>
        <v>41299.543356481481</v>
      </c>
      <c r="T1891" s="9">
        <f>(I1891/86400)+25569+(-6/24)</f>
        <v>41344.501689814817</v>
      </c>
      <c r="U1891">
        <f>VLOOKUP(F1891,Statenum_data!$A$1:$B$4,2,FALSE)</f>
        <v>1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 s="13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>
        <f>E1892/L1892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9">
        <f>(J1892/86400)+25569+(-6/24)</f>
        <v>41228.536203703705</v>
      </c>
      <c r="T1892" s="9">
        <f>(I1892/86400)+25569+(-6/24)</f>
        <v>41258.536203703705</v>
      </c>
      <c r="U1892">
        <f>VLOOKUP(F1892,Statenum_data!$A$1:$B$4,2,FALSE)</f>
        <v>1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 s="1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>
        <f>E1893/L1893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9">
        <f>(J1893/86400)+25569+(-6/24)</f>
        <v>40335.548078703701</v>
      </c>
      <c r="T1893" s="9">
        <f>(I1893/86400)+25569+(-6/24)</f>
        <v>40381</v>
      </c>
      <c r="U1893">
        <f>VLOOKUP(F1893,Statenum_data!$A$1:$B$4,2,FALSE)</f>
        <v>1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 s="13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>
        <f>E1894/L1894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9">
        <f>(J1894/86400)+25569+(-6/24)</f>
        <v>40671.387511574074</v>
      </c>
      <c r="T1894" s="9">
        <f>(I1894/86400)+25569+(-6/24)</f>
        <v>40701.387511574074</v>
      </c>
      <c r="U1894">
        <f>VLOOKUP(F1894,Statenum_data!$A$1:$B$4,2,FALSE)</f>
        <v>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 s="13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>
        <f>E1895/L1895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9">
        <f>(J1895/86400)+25569+(-6/24)</f>
        <v>40632.69195601852</v>
      </c>
      <c r="T1895" s="9">
        <f>(I1895/86400)+25569+(-6/24)</f>
        <v>40648.915972222225</v>
      </c>
      <c r="U1895">
        <f>VLOOKUP(F1895,Statenum_data!$A$1:$B$4,2,FALSE)</f>
        <v>1</v>
      </c>
    </row>
    <row r="1896" spans="1:21" x14ac:dyDescent="0.2">
      <c r="A1896">
        <v>1894</v>
      </c>
      <c r="B1896" s="3" t="s">
        <v>1895</v>
      </c>
      <c r="C1896" s="3" t="s">
        <v>6004</v>
      </c>
      <c r="D1896" s="13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>
        <f>E1896/L1896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9">
        <f>(J1896/86400)+25569+(-6/24)</f>
        <v>40920.65489583333</v>
      </c>
      <c r="T1896" s="9">
        <f>(I1896/86400)+25569+(-6/24)</f>
        <v>40951.65489583333</v>
      </c>
      <c r="U1896">
        <f>VLOOKUP(F1896,Statenum_data!$A$1:$B$4,2,FALSE)</f>
        <v>1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 s="13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>
        <f>E1897/L1897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9">
        <f>(J1897/86400)+25569+(-6/24)</f>
        <v>42267.496782407412</v>
      </c>
      <c r="T1897" s="9">
        <f>(I1897/86400)+25569+(-6/24)</f>
        <v>42297.496782407412</v>
      </c>
      <c r="U1897">
        <f>VLOOKUP(F1897,Statenum_data!$A$1:$B$4,2,FALSE)</f>
        <v>1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 s="13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>
        <f>E1898/L1898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9">
        <f>(J1898/86400)+25569+(-6/24)</f>
        <v>40981.460243055553</v>
      </c>
      <c r="T1898" s="9">
        <f>(I1898/86400)+25569+(-6/24)</f>
        <v>41011.460243055553</v>
      </c>
      <c r="U1898">
        <f>VLOOKUP(F1898,Statenum_data!$A$1:$B$4,2,FALSE)</f>
        <v>1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 s="13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>
        <f>E1899/L1899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9">
        <f>(J1899/86400)+25569+(-6/24)</f>
        <v>41680.333402777775</v>
      </c>
      <c r="T1899" s="9">
        <f>(I1899/86400)+25569+(-6/24)</f>
        <v>41702.625</v>
      </c>
      <c r="U1899">
        <f>VLOOKUP(F1899,Statenum_data!$A$1:$B$4,2,FALSE)</f>
        <v>1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 s="13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>
        <f>E1900/L1900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9">
        <f>(J1900/86400)+25569+(-6/24)</f>
        <v>42365.942974537036</v>
      </c>
      <c r="T1900" s="9">
        <f>(I1900/86400)+25569+(-6/24)</f>
        <v>42401.5</v>
      </c>
      <c r="U1900">
        <f>VLOOKUP(F1900,Statenum_data!$A$1:$B$4,2,FALSE)</f>
        <v>1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 s="13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>
        <f>E1901/L1901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9">
        <f>(J1901/86400)+25569+(-6/24)</f>
        <v>42058.691736111112</v>
      </c>
      <c r="T1901" s="9">
        <f>(I1901/86400)+25569+(-6/24)</f>
        <v>42088.65006944444</v>
      </c>
      <c r="U1901">
        <f>VLOOKUP(F1901,Statenum_data!$A$1:$B$4,2,FALSE)</f>
        <v>1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 s="13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>
        <f>E1902/L1902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9">
        <f>(J1902/86400)+25569+(-6/24)</f>
        <v>41160.621886574074</v>
      </c>
      <c r="T1902" s="9">
        <f>(I1902/86400)+25569+(-6/24)</f>
        <v>41188.165972222225</v>
      </c>
      <c r="U1902">
        <f>VLOOKUP(F1902,Statenum_data!$A$1:$B$4,2,FALSE)</f>
        <v>1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 s="1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>
        <f>E1903/L1903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9">
        <f>(J1903/86400)+25569+(-6/24)</f>
        <v>42116.29315972222</v>
      </c>
      <c r="T1903" s="9">
        <f>(I1903/86400)+25569+(-6/24)</f>
        <v>42146.291666666672</v>
      </c>
      <c r="U1903">
        <f>VLOOKUP(F1903,Statenum_data!$A$1:$B$4,2,FALSE)</f>
        <v>2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 s="13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>
        <f>E1904/L1904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9">
        <f>(J1904/86400)+25569+(-6/24)</f>
        <v>42037.539895833332</v>
      </c>
      <c r="T1904" s="9">
        <f>(I1904/86400)+25569+(-6/24)</f>
        <v>42067.539895833332</v>
      </c>
      <c r="U1904">
        <f>VLOOKUP(F1904,Statenum_data!$A$1:$B$4,2,FALSE)</f>
        <v>2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 s="13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>
        <f>E1905/L1905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9">
        <f>(J1905/86400)+25569+(-6/24)</f>
        <v>42702.520729166667</v>
      </c>
      <c r="T1905" s="9">
        <f>(I1905/86400)+25569+(-6/24)</f>
        <v>42762.520729166667</v>
      </c>
      <c r="U1905">
        <f>VLOOKUP(F1905,Statenum_data!$A$1:$B$4,2,FALSE)</f>
        <v>2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 s="13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>
        <f>E1906/L1906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9">
        <f>(J1906/86400)+25569+(-6/24)</f>
        <v>42326.435428240744</v>
      </c>
      <c r="T1906" s="9">
        <f>(I1906/86400)+25569+(-6/24)</f>
        <v>42371.435428240744</v>
      </c>
      <c r="U1906">
        <f>VLOOKUP(F1906,Statenum_data!$A$1:$B$4,2,FALSE)</f>
        <v>2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 s="13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>
        <f>E1907/L1907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9">
        <f>(J1907/86400)+25569+(-6/24)</f>
        <v>41859.675856481481</v>
      </c>
      <c r="T1907" s="9">
        <f>(I1907/86400)+25569+(-6/24)</f>
        <v>41889.675856481481</v>
      </c>
      <c r="U1907">
        <f>VLOOKUP(F1907,Statenum_data!$A$1:$B$4,2,FALSE)</f>
        <v>2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 s="13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>
        <f>E1908/L1908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9">
        <f>(J1908/86400)+25569+(-6/24)</f>
        <v>42514.421099537038</v>
      </c>
      <c r="T1908" s="9">
        <f>(I1908/86400)+25569+(-6/24)</f>
        <v>42544.421099537038</v>
      </c>
      <c r="U1908">
        <f>VLOOKUP(F1908,Statenum_data!$A$1:$B$4,2,FALSE)</f>
        <v>2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 s="13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>
        <f>E1909/L1909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9">
        <f>(J1909/86400)+25569+(-6/24)</f>
        <v>41767.337094907409</v>
      </c>
      <c r="T1909" s="9">
        <f>(I1909/86400)+25569+(-6/24)</f>
        <v>41782.337094907409</v>
      </c>
      <c r="U1909">
        <f>VLOOKUP(F1909,Statenum_data!$A$1:$B$4,2,FALSE)</f>
        <v>2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 s="13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>
        <f>E1910/L1910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9">
        <f>(J1910/86400)+25569+(-6/24)</f>
        <v>42703.667824074073</v>
      </c>
      <c r="T1910" s="9">
        <f>(I1910/86400)+25569+(-6/24)</f>
        <v>42733.667824074073</v>
      </c>
      <c r="U1910">
        <f>VLOOKUP(F1910,Statenum_data!$A$1:$B$4,2,FALSE)</f>
        <v>2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 s="13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>
        <f>E1911/L1911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9">
        <f>(J1911/86400)+25569+(-6/24)</f>
        <v>41905.179155092592</v>
      </c>
      <c r="T1911" s="9">
        <f>(I1911/86400)+25569+(-6/24)</f>
        <v>41935.179155092592</v>
      </c>
      <c r="U1911">
        <f>VLOOKUP(F1911,Statenum_data!$A$1:$B$4,2,FALSE)</f>
        <v>2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 s="13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>
        <f>E1912/L1912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9">
        <f>(J1912/86400)+25569+(-6/24)</f>
        <v>42264.713159722218</v>
      </c>
      <c r="T1912" s="9">
        <f>(I1912/86400)+25569+(-6/24)</f>
        <v>42308.697916666672</v>
      </c>
      <c r="U1912">
        <f>VLOOKUP(F1912,Statenum_data!$A$1:$B$4,2,FALSE)</f>
        <v>2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 s="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>
        <f>E1913/L1913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9">
        <f>(J1913/86400)+25569+(-6/24)</f>
        <v>41829.783958333333</v>
      </c>
      <c r="T1913" s="9">
        <f>(I1913/86400)+25569+(-6/24)</f>
        <v>41859.783958333333</v>
      </c>
      <c r="U1913">
        <f>VLOOKUP(F1913,Statenum_data!$A$1:$B$4,2,FALSE)</f>
        <v>2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 s="13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>
        <f>E1914/L1914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9">
        <f>(J1914/86400)+25569+(-6/24)</f>
        <v>42128.976388888885</v>
      </c>
      <c r="T1914" s="9">
        <f>(I1914/86400)+25569+(-6/24)</f>
        <v>42158.976388888885</v>
      </c>
      <c r="U1914">
        <f>VLOOKUP(F1914,Statenum_data!$A$1:$B$4,2,FALSE)</f>
        <v>2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 s="13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>
        <f>E1915/L1915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9">
        <f>(J1915/86400)+25569+(-6/24)</f>
        <v>41890.261319444442</v>
      </c>
      <c r="T1915" s="9">
        <f>(I1915/86400)+25569+(-6/24)</f>
        <v>41920.261319444442</v>
      </c>
      <c r="U1915">
        <f>VLOOKUP(F1915,Statenum_data!$A$1:$B$4,2,FALSE)</f>
        <v>2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 s="13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>
        <f>E1916/L1916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9">
        <f>(J1916/86400)+25569+(-6/24)</f>
        <v>41928.924456018518</v>
      </c>
      <c r="T1916" s="9">
        <f>(I1916/86400)+25569+(-6/24)</f>
        <v>41943.915972222225</v>
      </c>
      <c r="U1916">
        <f>VLOOKUP(F1916,Statenum_data!$A$1:$B$4,2,FALSE)</f>
        <v>2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 s="13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>
        <f>E1917/L1917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9">
        <f>(J1917/86400)+25569+(-6/24)</f>
        <v>41863.79886574074</v>
      </c>
      <c r="T1917" s="9">
        <f>(I1917/86400)+25569+(-6/24)</f>
        <v>41883.79886574074</v>
      </c>
      <c r="U1917">
        <f>VLOOKUP(F1917,Statenum_data!$A$1:$B$4,2,FALSE)</f>
        <v>2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 s="13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>
        <f>E1918/L1918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9">
        <f>(J1918/86400)+25569+(-6/24)</f>
        <v>42656.467303240745</v>
      </c>
      <c r="T1918" s="9">
        <f>(I1918/86400)+25569+(-6/24)</f>
        <v>42681.508969907409</v>
      </c>
      <c r="U1918">
        <f>VLOOKUP(F1918,Statenum_data!$A$1:$B$4,2,FALSE)</f>
        <v>2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 s="13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>
        <f>E1919/L1919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9">
        <f>(J1919/86400)+25569+(-6/24)</f>
        <v>42746.020057870366</v>
      </c>
      <c r="T1919" s="9">
        <f>(I1919/86400)+25569+(-6/24)</f>
        <v>42776.020057870366</v>
      </c>
      <c r="U1919">
        <f>VLOOKUP(F1919,Statenum_data!$A$1:$B$4,2,FALSE)</f>
        <v>2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 s="13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>
        <f>E1920/L1920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9">
        <f>(J1920/86400)+25569+(-6/24)</f>
        <v>41828.539942129632</v>
      </c>
      <c r="T1920" s="9">
        <f>(I1920/86400)+25569+(-6/24)</f>
        <v>41863.539942129632</v>
      </c>
      <c r="U1920">
        <f>VLOOKUP(F1920,Statenum_data!$A$1:$B$4,2,FALSE)</f>
        <v>2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 s="13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>
        <f>E1921/L1921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9">
        <f>(J1921/86400)+25569+(-6/24)</f>
        <v>42113.625567129631</v>
      </c>
      <c r="T1921" s="9">
        <f>(I1921/86400)+25569+(-6/24)</f>
        <v>42143.625567129631</v>
      </c>
      <c r="U1921">
        <f>VLOOKUP(F1921,Statenum_data!$A$1:$B$4,2,FALSE)</f>
        <v>2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 s="13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>
        <f>E1922/L1922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9">
        <f>(J1922/86400)+25569+(-6/24)</f>
        <v>42270.625706018516</v>
      </c>
      <c r="T1922" s="9">
        <f>(I1922/86400)+25569+(-6/24)</f>
        <v>42298.708333333328</v>
      </c>
      <c r="U1922">
        <f>VLOOKUP(F1922,Statenum_data!$A$1:$B$4,2,FALSE)</f>
        <v>2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 s="1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>
        <f>E1923/L1923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9">
        <f>(J1923/86400)+25569+(-6/24)</f>
        <v>41073.971562500003</v>
      </c>
      <c r="T1923" s="9">
        <f>(I1923/86400)+25569+(-6/24)</f>
        <v>41103.971562500003</v>
      </c>
      <c r="U1923">
        <f>VLOOKUP(F1923,Statenum_data!$A$1:$B$4,2,FALSE)</f>
        <v>1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 s="13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>
        <f>E1924/L1924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9">
        <f>(J1924/86400)+25569+(-6/24)</f>
        <v>41590.005868055552</v>
      </c>
      <c r="T1924" s="9">
        <f>(I1924/86400)+25569+(-6/24)</f>
        <v>41620.005868055552</v>
      </c>
      <c r="U1924">
        <f>VLOOKUP(F1924,Statenum_data!$A$1:$B$4,2,FALSE)</f>
        <v>1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 s="13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>
        <f>E1925/L1925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9">
        <f>(J1925/86400)+25569+(-6/24)</f>
        <v>40772.598749999997</v>
      </c>
      <c r="T1925" s="9">
        <f>(I1925/86400)+25569+(-6/24)</f>
        <v>40812.957638888889</v>
      </c>
      <c r="U1925">
        <f>VLOOKUP(F1925,Statenum_data!$A$1:$B$4,2,FALSE)</f>
        <v>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 s="13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>
        <f>E1926/L1926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9">
        <f>(J1926/86400)+25569+(-6/24)</f>
        <v>41626.511053240742</v>
      </c>
      <c r="T1926" s="9">
        <f>(I1926/86400)+25569+(-6/24)</f>
        <v>41654.564583333333</v>
      </c>
      <c r="U1926">
        <f>VLOOKUP(F1926,Statenum_data!$A$1:$B$4,2,FALSE)</f>
        <v>1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 s="13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>
        <f>E1927/L1927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9">
        <f>(J1927/86400)+25569+(-6/24)</f>
        <v>41535.65148148148</v>
      </c>
      <c r="T1927" s="9">
        <f>(I1927/86400)+25569+(-6/24)</f>
        <v>41557.75</v>
      </c>
      <c r="U1927">
        <f>VLOOKUP(F1927,Statenum_data!$A$1:$B$4,2,FALSE)</f>
        <v>1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 s="13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>
        <f>E1928/L1928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9">
        <f>(J1928/86400)+25569+(-6/24)</f>
        <v>40456.704351851848</v>
      </c>
      <c r="T1928" s="9">
        <f>(I1928/86400)+25569+(-6/24)</f>
        <v>40483.768055555556</v>
      </c>
      <c r="U1928">
        <f>VLOOKUP(F1928,Statenum_data!$A$1:$B$4,2,FALSE)</f>
        <v>1</v>
      </c>
    </row>
    <row r="1929" spans="1:21" x14ac:dyDescent="0.2">
      <c r="A1929">
        <v>1927</v>
      </c>
      <c r="B1929" s="3" t="s">
        <v>1928</v>
      </c>
      <c r="C1929" s="3" t="s">
        <v>6037</v>
      </c>
      <c r="D1929" s="13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>
        <f>E1929/L1929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9">
        <f>(J1929/86400)+25569+(-6/24)</f>
        <v>40960.611562500002</v>
      </c>
      <c r="T1929" s="9">
        <f>(I1929/86400)+25569+(-6/24)</f>
        <v>40975.957638888889</v>
      </c>
      <c r="U1929">
        <f>VLOOKUP(F1929,Statenum_data!$A$1:$B$4,2,FALSE)</f>
        <v>1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 s="13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>
        <f>E1930/L1930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9">
        <f>(J1930/86400)+25569+(-6/24)</f>
        <v>41371.3980787037</v>
      </c>
      <c r="T1930" s="9">
        <f>(I1930/86400)+25569+(-6/24)</f>
        <v>41401.3980787037</v>
      </c>
      <c r="U1930">
        <f>VLOOKUP(F1930,Statenum_data!$A$1:$B$4,2,FALSE)</f>
        <v>1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 s="13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>
        <f>E1931/L1931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9">
        <f>(J1931/86400)+25569+(-6/24)</f>
        <v>40686.771597222221</v>
      </c>
      <c r="T1931" s="9">
        <f>(I1931/86400)+25569+(-6/24)</f>
        <v>40728.771597222221</v>
      </c>
      <c r="U1931">
        <f>VLOOKUP(F1931,Statenum_data!$A$1:$B$4,2,FALSE)</f>
        <v>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 s="13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>
        <f>E1932/L1932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9">
        <f>(J1932/86400)+25569+(-6/24)</f>
        <v>41402.308819444443</v>
      </c>
      <c r="T1932" s="9">
        <f>(I1932/86400)+25569+(-6/24)</f>
        <v>41462.308819444443</v>
      </c>
      <c r="U1932">
        <f>VLOOKUP(F1932,Statenum_data!$A$1:$B$4,2,FALSE)</f>
        <v>1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 s="1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>
        <f>E1933/L1933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9">
        <f>(J1933/86400)+25569+(-6/24)</f>
        <v>41037.642465277779</v>
      </c>
      <c r="T1933" s="9">
        <f>(I1933/86400)+25569+(-6/24)</f>
        <v>41050.895833333336</v>
      </c>
      <c r="U1933">
        <f>VLOOKUP(F1933,Statenum_data!$A$1:$B$4,2,FALSE)</f>
        <v>1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 s="13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>
        <f>E1934/L1934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9">
        <f>(J1934/86400)+25569+(-6/24)</f>
        <v>40911.559872685189</v>
      </c>
      <c r="T1934" s="9">
        <f>(I1934/86400)+25569+(-6/24)</f>
        <v>40932.559872685189</v>
      </c>
      <c r="U1934">
        <f>VLOOKUP(F1934,Statenum_data!$A$1:$B$4,2,FALSE)</f>
        <v>1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 s="13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>
        <f>E1935/L1935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9">
        <f>(J1935/86400)+25569+(-6/24)</f>
        <v>41878.880868055552</v>
      </c>
      <c r="T1935" s="9">
        <f>(I1935/86400)+25569+(-6/24)</f>
        <v>41908.880868055552</v>
      </c>
      <c r="U1935">
        <f>VLOOKUP(F1935,Statenum_data!$A$1:$B$4,2,FALSE)</f>
        <v>1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 s="13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>
        <f>E1936/L1936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9">
        <f>(J1936/86400)+25569+(-6/24)</f>
        <v>40865.617141203707</v>
      </c>
      <c r="T1936" s="9">
        <f>(I1936/86400)+25569+(-6/24)</f>
        <v>40901.958333333336</v>
      </c>
      <c r="U1936">
        <f>VLOOKUP(F1936,Statenum_data!$A$1:$B$4,2,FALSE)</f>
        <v>1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 s="13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>
        <f>E1937/L1937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9">
        <f>(J1937/86400)+25569+(-6/24)</f>
        <v>41773.682534722218</v>
      </c>
      <c r="T1937" s="9">
        <f>(I1937/86400)+25569+(-6/24)</f>
        <v>41810.957638888889</v>
      </c>
      <c r="U1937">
        <f>VLOOKUP(F1937,Statenum_data!$A$1:$B$4,2,FALSE)</f>
        <v>1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 s="13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>
        <f>E1938/L1938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9">
        <f>(J1938/86400)+25569+(-6/24)</f>
        <v>40852.639699074076</v>
      </c>
      <c r="T1938" s="9">
        <f>(I1938/86400)+25569+(-6/24)</f>
        <v>40882.999305555553</v>
      </c>
      <c r="U1938">
        <f>VLOOKUP(F1938,Statenum_data!$A$1:$B$4,2,FALSE)</f>
        <v>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 s="13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>
        <f>E1939/L1939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9">
        <f>(J1939/86400)+25569+(-6/24)</f>
        <v>41058.868993055556</v>
      </c>
      <c r="T1939" s="9">
        <f>(I1939/86400)+25569+(-6/24)</f>
        <v>41074.915972222225</v>
      </c>
      <c r="U1939">
        <f>VLOOKUP(F1939,Statenum_data!$A$1:$B$4,2,FALSE)</f>
        <v>1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 s="13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>
        <f>E1940/L1940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9">
        <f>(J1940/86400)+25569+(-6/24)</f>
        <v>41426.009618055556</v>
      </c>
      <c r="T1940" s="9">
        <f>(I1940/86400)+25569+(-6/24)</f>
        <v>41456.958333333336</v>
      </c>
      <c r="U1940">
        <f>VLOOKUP(F1940,Statenum_data!$A$1:$B$4,2,FALSE)</f>
        <v>1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 s="13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>
        <f>E1941/L1941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9">
        <f>(J1941/86400)+25569+(-6/24)</f>
        <v>41313.735046296293</v>
      </c>
      <c r="T1941" s="9">
        <f>(I1941/86400)+25569+(-6/24)</f>
        <v>41343.693379629629</v>
      </c>
      <c r="U1941">
        <f>VLOOKUP(F1941,Statenum_data!$A$1:$B$4,2,FALSE)</f>
        <v>1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 s="13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>
        <f>E1942/L1942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9">
        <f>(J1942/86400)+25569+(-6/24)</f>
        <v>40670.257326388892</v>
      </c>
      <c r="T1942" s="9">
        <f>(I1942/86400)+25569+(-6/24)</f>
        <v>40708.915972222225</v>
      </c>
      <c r="U1942">
        <f>VLOOKUP(F1942,Statenum_data!$A$1:$B$4,2,FALSE)</f>
        <v>1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 s="1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>
        <f>E1943/L1943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9">
        <f>(J1943/86400)+25569+(-6/24)</f>
        <v>41744.040868055556</v>
      </c>
      <c r="T1943" s="9">
        <f>(I1943/86400)+25569+(-6/24)</f>
        <v>41774.040868055556</v>
      </c>
      <c r="U1943">
        <f>VLOOKUP(F1943,Statenum_data!$A$1:$B$4,2,FALSE)</f>
        <v>1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 s="13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>
        <f>E1944/L1944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9">
        <f>(J1944/86400)+25569+(-6/24)</f>
        <v>40638.578009259261</v>
      </c>
      <c r="T1944" s="9">
        <f>(I1944/86400)+25569+(-6/24)</f>
        <v>40728.578009259261</v>
      </c>
      <c r="U1944">
        <f>VLOOKUP(F1944,Statenum_data!$A$1:$B$4,2,FALSE)</f>
        <v>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 s="13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>
        <f>E1945/L1945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9">
        <f>(J1945/86400)+25569+(-6/24)</f>
        <v>42548.019861111112</v>
      </c>
      <c r="T1945" s="9">
        <f>(I1945/86400)+25569+(-6/24)</f>
        <v>42593.019861111112</v>
      </c>
      <c r="U1945">
        <f>VLOOKUP(F1945,Statenum_data!$A$1:$B$4,2,FALSE)</f>
        <v>1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 s="13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>
        <f>E1946/L1946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9">
        <f>(J1946/86400)+25569+(-6/24)</f>
        <v>41730.334374999999</v>
      </c>
      <c r="T1946" s="9">
        <f>(I1946/86400)+25569+(-6/24)</f>
        <v>41760.334374999999</v>
      </c>
      <c r="U1946">
        <f>VLOOKUP(F1946,Statenum_data!$A$1:$B$4,2,FALSE)</f>
        <v>1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 s="13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>
        <f>E1947/L1947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9">
        <f>(J1947/86400)+25569+(-6/24)</f>
        <v>42157.001828703702</v>
      </c>
      <c r="T1947" s="9">
        <f>(I1947/86400)+25569+(-6/24)</f>
        <v>42197.001828703702</v>
      </c>
      <c r="U1947">
        <f>VLOOKUP(F1947,Statenum_data!$A$1:$B$4,2,FALSE)</f>
        <v>1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 s="13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>
        <f>E1948/L1948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9">
        <f>(J1948/86400)+25569+(-6/24)</f>
        <v>41688.900011574078</v>
      </c>
      <c r="T1948" s="9">
        <f>(I1948/86400)+25569+(-6/24)</f>
        <v>41748.858344907407</v>
      </c>
      <c r="U1948">
        <f>VLOOKUP(F1948,Statenum_data!$A$1:$B$4,2,FALSE)</f>
        <v>1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 s="13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>
        <f>E1949/L1949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9">
        <f>(J1949/86400)+25569+(-6/24)</f>
        <v>40102.668055555558</v>
      </c>
      <c r="T1949" s="9">
        <f>(I1949/86400)+25569+(-6/24)</f>
        <v>40139.999305555553</v>
      </c>
      <c r="U1949">
        <f>VLOOKUP(F1949,Statenum_data!$A$1:$B$4,2,FALSE)</f>
        <v>1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 s="13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>
        <f>E1950/L1950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9">
        <f>(J1950/86400)+25569+(-6/24)</f>
        <v>42473.354270833333</v>
      </c>
      <c r="T1950" s="9">
        <f>(I1950/86400)+25569+(-6/24)</f>
        <v>42527.459722222222</v>
      </c>
      <c r="U1950">
        <f>VLOOKUP(F1950,Statenum_data!$A$1:$B$4,2,FALSE)</f>
        <v>1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 s="13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>
        <f>E1951/L1951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9">
        <f>(J1951/86400)+25569+(-6/24)</f>
        <v>41800.173043981486</v>
      </c>
      <c r="T1951" s="9">
        <f>(I1951/86400)+25569+(-6/24)</f>
        <v>41830.173043981486</v>
      </c>
      <c r="U1951">
        <f>VLOOKUP(F1951,Statenum_data!$A$1:$B$4,2,FALSE)</f>
        <v>1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 s="13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>
        <f>E1952/L1952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9">
        <f>(J1952/86400)+25569+(-6/24)</f>
        <v>40623.931400462963</v>
      </c>
      <c r="T1952" s="9">
        <f>(I1952/86400)+25569+(-6/24)</f>
        <v>40654.931400462963</v>
      </c>
      <c r="U1952">
        <f>VLOOKUP(F1952,Statenum_data!$A$1:$B$4,2,FALSE)</f>
        <v>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 s="1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>
        <f>E1953/L1953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9">
        <f>(J1953/86400)+25569+(-6/24)</f>
        <v>42651.170567129629</v>
      </c>
      <c r="T1953" s="9">
        <f>(I1953/86400)+25569+(-6/24)</f>
        <v>42681.212233796294</v>
      </c>
      <c r="U1953">
        <f>VLOOKUP(F1953,Statenum_data!$A$1:$B$4,2,FALSE)</f>
        <v>1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 s="13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>
        <f>E1954/L1954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9">
        <f>(J1954/86400)+25569+(-6/24)</f>
        <v>41526.35665509259</v>
      </c>
      <c r="T1954" s="9">
        <f>(I1954/86400)+25569+(-6/24)</f>
        <v>41563.35665509259</v>
      </c>
      <c r="U1954">
        <f>VLOOKUP(F1954,Statenum_data!$A$1:$B$4,2,FALSE)</f>
        <v>1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 s="13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>
        <f>E1955/L1955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9">
        <f>(J1955/86400)+25569+(-6/24)</f>
        <v>40940.949826388889</v>
      </c>
      <c r="T1955" s="9">
        <f>(I1955/86400)+25569+(-6/24)</f>
        <v>40969.875</v>
      </c>
      <c r="U1955">
        <f>VLOOKUP(F1955,Statenum_data!$A$1:$B$4,2,FALSE)</f>
        <v>1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 s="13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>
        <f>E1956/L1956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9">
        <f>(J1956/86400)+25569+(-6/24)</f>
        <v>42394.330740740741</v>
      </c>
      <c r="T1956" s="9">
        <f>(I1956/86400)+25569+(-6/24)</f>
        <v>42440.958333333328</v>
      </c>
      <c r="U1956">
        <f>VLOOKUP(F1956,Statenum_data!$A$1:$B$4,2,FALSE)</f>
        <v>1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 s="13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>
        <f>E1957/L1957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9">
        <f>(J1957/86400)+25569+(-6/24)</f>
        <v>41020.021770833337</v>
      </c>
      <c r="T1957" s="9">
        <f>(I1957/86400)+25569+(-6/24)</f>
        <v>41052.541666666664</v>
      </c>
      <c r="U1957">
        <f>VLOOKUP(F1957,Statenum_data!$A$1:$B$4,2,FALSE)</f>
        <v>1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 s="13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>
        <f>E1958/L1958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9">
        <f>(J1958/86400)+25569+(-6/24)</f>
        <v>42067.673668981486</v>
      </c>
      <c r="T1958" s="9">
        <f>(I1958/86400)+25569+(-6/24)</f>
        <v>42112.632002314815</v>
      </c>
      <c r="U1958">
        <f>VLOOKUP(F1958,Statenum_data!$A$1:$B$4,2,FALSE)</f>
        <v>1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 s="13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>
        <f>E1959/L1959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9">
        <f>(J1959/86400)+25569+(-6/24)</f>
        <v>41178.848530092597</v>
      </c>
      <c r="T1959" s="9">
        <f>(I1959/86400)+25569+(-6/24)</f>
        <v>41208.848530092597</v>
      </c>
      <c r="U1959">
        <f>VLOOKUP(F1959,Statenum_data!$A$1:$B$4,2,FALSE)</f>
        <v>1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 s="13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>
        <f>E1960/L1960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9">
        <f>(J1960/86400)+25569+(-6/24)</f>
        <v>41326.737974537034</v>
      </c>
      <c r="T1960" s="9">
        <f>(I1960/86400)+25569+(-6/24)</f>
        <v>41356.69630787037</v>
      </c>
      <c r="U1960">
        <f>VLOOKUP(F1960,Statenum_data!$A$1:$B$4,2,FALSE)</f>
        <v>1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 s="13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>
        <f>E1961/L1961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9">
        <f>(J1961/86400)+25569+(-6/24)</f>
        <v>41871.595601851848</v>
      </c>
      <c r="T1961" s="9">
        <f>(I1961/86400)+25569+(-6/24)</f>
        <v>41912.75</v>
      </c>
      <c r="U1961">
        <f>VLOOKUP(F1961,Statenum_data!$A$1:$B$4,2,FALSE)</f>
        <v>1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 s="13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>
        <f>E1962/L1962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9">
        <f>(J1962/86400)+25569+(-6/24)</f>
        <v>41964.112743055557</v>
      </c>
      <c r="T1962" s="9">
        <f>(I1962/86400)+25569+(-6/24)</f>
        <v>41994.112743055557</v>
      </c>
      <c r="U1962">
        <f>VLOOKUP(F1962,Statenum_data!$A$1:$B$4,2,FALSE)</f>
        <v>1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 s="1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>
        <f>E1963/L1963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9">
        <f>(J1963/86400)+25569+(-6/24)</f>
        <v>41147.944641203707</v>
      </c>
      <c r="T1963" s="9">
        <f>(I1963/86400)+25569+(-6/24)</f>
        <v>41187.915972222225</v>
      </c>
      <c r="U1963">
        <f>VLOOKUP(F1963,Statenum_data!$A$1:$B$4,2,FALSE)</f>
        <v>1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 s="13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>
        <f>E1964/L1964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9">
        <f>(J1964/86400)+25569+(-6/24)</f>
        <v>41742.530509259261</v>
      </c>
      <c r="T1964" s="9">
        <f>(I1964/86400)+25569+(-6/24)</f>
        <v>41772.530509259261</v>
      </c>
      <c r="U1964">
        <f>VLOOKUP(F1964,Statenum_data!$A$1:$B$4,2,FALSE)</f>
        <v>1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 s="13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>
        <f>E1965/L1965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9">
        <f>(J1965/86400)+25569+(-6/24)</f>
        <v>41863.179791666669</v>
      </c>
      <c r="T1965" s="9">
        <f>(I1965/86400)+25569+(-6/24)</f>
        <v>41898.179791666669</v>
      </c>
      <c r="U1965">
        <f>VLOOKUP(F1965,Statenum_data!$A$1:$B$4,2,FALSE)</f>
        <v>1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 s="13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>
        <f>E1966/L1966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9">
        <f>(J1966/86400)+25569+(-6/24)</f>
        <v>42452.022824074069</v>
      </c>
      <c r="T1966" s="9">
        <f>(I1966/86400)+25569+(-6/24)</f>
        <v>42482.022824074069</v>
      </c>
      <c r="U1966">
        <f>VLOOKUP(F1966,Statenum_data!$A$1:$B$4,2,FALSE)</f>
        <v>1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 s="13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>
        <f>E1967/L1967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9">
        <f>(J1967/86400)+25569+(-6/24)</f>
        <v>40897.839236111111</v>
      </c>
      <c r="T1967" s="9">
        <f>(I1967/86400)+25569+(-6/24)</f>
        <v>40919.791666666664</v>
      </c>
      <c r="U1967">
        <f>VLOOKUP(F1967,Statenum_data!$A$1:$B$4,2,FALSE)</f>
        <v>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 s="13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>
        <f>E1968/L1968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9">
        <f>(J1968/86400)+25569+(-6/24)</f>
        <v>41835.290486111109</v>
      </c>
      <c r="T1968" s="9">
        <f>(I1968/86400)+25569+(-6/24)</f>
        <v>41865.290486111109</v>
      </c>
      <c r="U1968">
        <f>VLOOKUP(F1968,Statenum_data!$A$1:$B$4,2,FALSE)</f>
        <v>1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 s="13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>
        <f>E1969/L1969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9">
        <f>(J1969/86400)+25569+(-6/24)</f>
        <v>41730.413530092592</v>
      </c>
      <c r="T1969" s="9">
        <f>(I1969/86400)+25569+(-6/24)</f>
        <v>41760.413530092592</v>
      </c>
      <c r="U1969">
        <f>VLOOKUP(F1969,Statenum_data!$A$1:$B$4,2,FALSE)</f>
        <v>1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 s="13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>
        <f>E1970/L1970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9">
        <f>(J1970/86400)+25569+(-6/24)</f>
        <v>42676.336979166663</v>
      </c>
      <c r="T1970" s="9">
        <f>(I1970/86400)+25569+(-6/24)</f>
        <v>42707.378645833334</v>
      </c>
      <c r="U1970">
        <f>VLOOKUP(F1970,Statenum_data!$A$1:$B$4,2,FALSE)</f>
        <v>1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 s="13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>
        <f>E1971/L1971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9">
        <f>(J1971/86400)+25569+(-6/24)</f>
        <v>42557.542453703703</v>
      </c>
      <c r="T1971" s="9">
        <f>(I1971/86400)+25569+(-6/24)</f>
        <v>42587.542453703703</v>
      </c>
      <c r="U1971">
        <f>VLOOKUP(F1971,Statenum_data!$A$1:$B$4,2,FALSE)</f>
        <v>1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 s="13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>
        <f>E1972/L1972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9">
        <f>(J1972/86400)+25569+(-6/24)</f>
        <v>41323.943298611113</v>
      </c>
      <c r="T1972" s="9">
        <f>(I1972/86400)+25569+(-6/24)</f>
        <v>41383.901631944442</v>
      </c>
      <c r="U1972">
        <f>VLOOKUP(F1972,Statenum_data!$A$1:$B$4,2,FALSE)</f>
        <v>1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 s="1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>
        <f>E1973/L1973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9">
        <f>(J1973/86400)+25569+(-6/24)</f>
        <v>41561.250706018516</v>
      </c>
      <c r="T1973" s="9">
        <f>(I1973/86400)+25569+(-6/24)</f>
        <v>41592.916666666664</v>
      </c>
      <c r="U1973">
        <f>VLOOKUP(F1973,Statenum_data!$A$1:$B$4,2,FALSE)</f>
        <v>1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 s="13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>
        <f>E1974/L1974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9">
        <f>(J1974/86400)+25569+(-6/24)</f>
        <v>41200.762083333335</v>
      </c>
      <c r="T1974" s="9">
        <f>(I1974/86400)+25569+(-6/24)</f>
        <v>41230.803749999999</v>
      </c>
      <c r="U1974">
        <f>VLOOKUP(F1974,Statenum_data!$A$1:$B$4,2,FALSE)</f>
        <v>1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 s="13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>
        <f>E1975/L1975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9">
        <f>(J1975/86400)+25569+(-6/24)</f>
        <v>42549.472962962958</v>
      </c>
      <c r="T1975" s="9">
        <f>(I1975/86400)+25569+(-6/24)</f>
        <v>42588.041666666672</v>
      </c>
      <c r="U1975">
        <f>VLOOKUP(F1975,Statenum_data!$A$1:$B$4,2,FALSE)</f>
        <v>1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 s="13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>
        <f>E1976/L1976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9">
        <f>(J1976/86400)+25569+(-6/24)</f>
        <v>41445.084131944444</v>
      </c>
      <c r="T1976" s="9">
        <f>(I1976/86400)+25569+(-6/24)</f>
        <v>41505.084131944444</v>
      </c>
      <c r="U1976">
        <f>VLOOKUP(F1976,Statenum_data!$A$1:$B$4,2,FALSE)</f>
        <v>1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 s="13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>
        <f>E1977/L1977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9">
        <f>(J1977/86400)+25569+(-6/24)</f>
        <v>41313.505219907405</v>
      </c>
      <c r="T1977" s="9">
        <f>(I1977/86400)+25569+(-6/24)</f>
        <v>41343.505219907405</v>
      </c>
      <c r="U1977">
        <f>VLOOKUP(F1977,Statenum_data!$A$1:$B$4,2,FALSE)</f>
        <v>1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 s="13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>
        <f>E1978/L1978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9">
        <f>(J1978/86400)+25569+(-6/24)</f>
        <v>41438.649594907409</v>
      </c>
      <c r="T1978" s="9">
        <f>(I1978/86400)+25569+(-6/24)</f>
        <v>41468.649594907409</v>
      </c>
      <c r="U1978">
        <f>VLOOKUP(F1978,Statenum_data!$A$1:$B$4,2,FALSE)</f>
        <v>1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 s="13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>
        <f>E1979/L1979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9">
        <f>(J1979/86400)+25569+(-6/24)</f>
        <v>42310.966898148152</v>
      </c>
      <c r="T1979" s="9">
        <f>(I1979/86400)+25569+(-6/24)</f>
        <v>42357.082638888889</v>
      </c>
      <c r="U1979">
        <f>VLOOKUP(F1979,Statenum_data!$A$1:$B$4,2,FALSE)</f>
        <v>1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 s="13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>
        <f>E1980/L1980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9">
        <f>(J1980/86400)+25569+(-6/24)</f>
        <v>41038.975601851853</v>
      </c>
      <c r="T1980" s="9">
        <f>(I1980/86400)+25569+(-6/24)</f>
        <v>41072.041666666664</v>
      </c>
      <c r="U1980">
        <f>VLOOKUP(F1980,Statenum_data!$A$1:$B$4,2,FALSE)</f>
        <v>1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 s="13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>
        <f>E1981/L1981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9">
        <f>(J1981/86400)+25569+(-6/24)</f>
        <v>42290.210023148145</v>
      </c>
      <c r="T1981" s="9">
        <f>(I1981/86400)+25569+(-6/24)</f>
        <v>42326.957638888889</v>
      </c>
      <c r="U1981">
        <f>VLOOKUP(F1981,Statenum_data!$A$1:$B$4,2,FALSE)</f>
        <v>1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 s="13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>
        <f>E1982/L1982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9">
        <f>(J1982/86400)+25569+(-6/24)</f>
        <v>42423.292384259257</v>
      </c>
      <c r="T1982" s="9">
        <f>(I1982/86400)+25569+(-6/24)</f>
        <v>42463.250717592593</v>
      </c>
      <c r="U1982">
        <f>VLOOKUP(F1982,Statenum_data!$A$1:$B$4,2,FALSE)</f>
        <v>1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 s="1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>
        <f>E1983/L1983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9">
        <f>(J1983/86400)+25569+(-6/24)</f>
        <v>41799.475289351853</v>
      </c>
      <c r="T1983" s="9">
        <f>(I1983/86400)+25569+(-6/24)</f>
        <v>41829.475289351853</v>
      </c>
      <c r="U1983">
        <f>VLOOKUP(F1983,Statenum_data!$A$1:$B$4,2,FALSE)</f>
        <v>2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 s="13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t="e">
        <f>E1984/L1984</f>
        <v>#DIV/0!</v>
      </c>
      <c r="Q1984" t="str">
        <f>LEFT(N1984,FIND("/",N1984)-1)</f>
        <v>photography</v>
      </c>
      <c r="R1984" t="str">
        <f>RIGHT(N1984,LEN(N1984)-FIND("/",N1984))</f>
        <v>people</v>
      </c>
      <c r="S1984" s="9">
        <f>(J1984/86400)+25569+(-6/24)</f>
        <v>42678.336655092593</v>
      </c>
      <c r="T1984" s="9">
        <f>(I1984/86400)+25569+(-6/24)</f>
        <v>42708.378321759257</v>
      </c>
      <c r="U1984">
        <f>VLOOKUP(F1984,Statenum_data!$A$1:$B$4,2,FALSE)</f>
        <v>2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 s="13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>
        <f>E1985/L1985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9">
        <f>(J1985/86400)+25569+(-6/24)</f>
        <v>42592.761782407411</v>
      </c>
      <c r="T1985" s="9">
        <f>(I1985/86400)+25569+(-6/24)</f>
        <v>42615.041666666672</v>
      </c>
      <c r="U1985">
        <f>VLOOKUP(F1985,Statenum_data!$A$1:$B$4,2,FALSE)</f>
        <v>2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 s="13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>
        <f>E1986/L1986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9">
        <f>(J1986/86400)+25569+(-6/24)</f>
        <v>41913.540289351848</v>
      </c>
      <c r="T1986" s="9">
        <f>(I1986/86400)+25569+(-6/24)</f>
        <v>41973.581956018519</v>
      </c>
      <c r="U1986">
        <f>VLOOKUP(F1986,Statenum_data!$A$1:$B$4,2,FALSE)</f>
        <v>2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 s="13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>
        <f>E1987/L1987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9">
        <f>(J1987/86400)+25569+(-6/24)</f>
        <v>42555.448738425926</v>
      </c>
      <c r="T1987" s="9">
        <f>(I1987/86400)+25569+(-6/24)</f>
        <v>42584.708333333328</v>
      </c>
      <c r="U1987">
        <f>VLOOKUP(F1987,Statenum_data!$A$1:$B$4,2,FALSE)</f>
        <v>2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 s="13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>
        <f>E1988/L1988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9">
        <f>(J1988/86400)+25569+(-6/24)</f>
        <v>42413.183831018519</v>
      </c>
      <c r="T1988" s="9">
        <f>(I1988/86400)+25569+(-6/24)</f>
        <v>42443.142164351855</v>
      </c>
      <c r="U1988">
        <f>VLOOKUP(F1988,Statenum_data!$A$1:$B$4,2,FALSE)</f>
        <v>2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 s="13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>
        <f>E1989/L1989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9">
        <f>(J1989/86400)+25569+(-6/24)</f>
        <v>42034.389768518522</v>
      </c>
      <c r="T1989" s="9">
        <f>(I1989/86400)+25569+(-6/24)</f>
        <v>42064.389768518522</v>
      </c>
      <c r="U1989">
        <f>VLOOKUP(F1989,Statenum_data!$A$1:$B$4,2,FALSE)</f>
        <v>2</v>
      </c>
    </row>
    <row r="1990" spans="1:21" x14ac:dyDescent="0.2">
      <c r="A1990">
        <v>1988</v>
      </c>
      <c r="B1990" s="3" t="s">
        <v>1989</v>
      </c>
      <c r="C1990" s="3" t="s">
        <v>6098</v>
      </c>
      <c r="D1990" s="13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>
        <f>E1990/L1990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9">
        <f>(J1990/86400)+25569+(-6/24)</f>
        <v>42206.513217592597</v>
      </c>
      <c r="T1990" s="9">
        <f>(I1990/86400)+25569+(-6/24)</f>
        <v>42236.513217592597</v>
      </c>
      <c r="U1990">
        <f>VLOOKUP(F1990,Statenum_data!$A$1:$B$4,2,FALSE)</f>
        <v>2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 s="13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>
        <f>E1991/L1991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9">
        <f>(J1991/86400)+25569+(-6/24)</f>
        <v>42685.430648148147</v>
      </c>
      <c r="T1991" s="9">
        <f>(I1991/86400)+25569+(-6/24)</f>
        <v>42715.430648148147</v>
      </c>
      <c r="U1991">
        <f>VLOOKUP(F1991,Statenum_data!$A$1:$B$4,2,FALSE)</f>
        <v>2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 s="13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>
        <f>E1992/L1992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9">
        <f>(J1992/86400)+25569+(-6/24)</f>
        <v>42397.945972222224</v>
      </c>
      <c r="T1992" s="9">
        <f>(I1992/86400)+25569+(-6/24)</f>
        <v>42412.945972222224</v>
      </c>
      <c r="U1992">
        <f>VLOOKUP(F1992,Statenum_data!$A$1:$B$4,2,FALSE)</f>
        <v>2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 s="1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>
        <f>E1993/L1993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9">
        <f>(J1993/86400)+25569+(-6/24)</f>
        <v>42167.64335648148</v>
      </c>
      <c r="T1993" s="9">
        <f>(I1993/86400)+25569+(-6/24)</f>
        <v>42188.64335648148</v>
      </c>
      <c r="U1993">
        <f>VLOOKUP(F1993,Statenum_data!$A$1:$B$4,2,FALSE)</f>
        <v>2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 s="13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>
        <f>E1994/L1994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9">
        <f>(J1994/86400)+25569+(-6/24)</f>
        <v>42022.893414351856</v>
      </c>
      <c r="T1994" s="9">
        <f>(I1994/86400)+25569+(-6/24)</f>
        <v>42052.893414351856</v>
      </c>
      <c r="U1994">
        <f>VLOOKUP(F1994,Statenum_data!$A$1:$B$4,2,FALSE)</f>
        <v>2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 s="13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t="e">
        <f>E1995/L1995</f>
        <v>#DIV/0!</v>
      </c>
      <c r="Q1995" t="str">
        <f>LEFT(N1995,FIND("/",N1995)-1)</f>
        <v>photography</v>
      </c>
      <c r="R1995" t="str">
        <f>RIGHT(N1995,LEN(N1995)-FIND("/",N1995))</f>
        <v>people</v>
      </c>
      <c r="S1995" s="9">
        <f>(J1995/86400)+25569+(-6/24)</f>
        <v>42329.338391203702</v>
      </c>
      <c r="T1995" s="9">
        <f>(I1995/86400)+25569+(-6/24)</f>
        <v>42359.338391203702</v>
      </c>
      <c r="U1995">
        <f>VLOOKUP(F1995,Statenum_data!$A$1:$B$4,2,FALSE)</f>
        <v>2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 s="13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t="e">
        <f>E1996/L1996</f>
        <v>#DIV/0!</v>
      </c>
      <c r="Q1996" t="str">
        <f>LEFT(N1996,FIND("/",N1996)-1)</f>
        <v>photography</v>
      </c>
      <c r="R1996" t="str">
        <f>RIGHT(N1996,LEN(N1996)-FIND("/",N1996))</f>
        <v>people</v>
      </c>
      <c r="S1996" s="9">
        <f>(J1996/86400)+25569+(-6/24)</f>
        <v>42650.756273148145</v>
      </c>
      <c r="T1996" s="9">
        <f>(I1996/86400)+25569+(-6/24)</f>
        <v>42710.797939814816</v>
      </c>
      <c r="U1996">
        <f>VLOOKUP(F1996,Statenum_data!$A$1:$B$4,2,FALSE)</f>
        <v>2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 s="13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>
        <f>E1997/L1997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9">
        <f>(J1997/86400)+25569+(-6/24)</f>
        <v>42181.652037037042</v>
      </c>
      <c r="T1997" s="9">
        <f>(I1997/86400)+25569+(-6/24)</f>
        <v>42201.652037037042</v>
      </c>
      <c r="U1997">
        <f>VLOOKUP(F1997,Statenum_data!$A$1:$B$4,2,FALSE)</f>
        <v>2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 s="13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t="e">
        <f>E1998/L1998</f>
        <v>#DIV/0!</v>
      </c>
      <c r="Q1998" t="str">
        <f>LEFT(N1998,FIND("/",N1998)-1)</f>
        <v>photography</v>
      </c>
      <c r="R1998" t="str">
        <f>RIGHT(N1998,LEN(N1998)-FIND("/",N1998))</f>
        <v>people</v>
      </c>
      <c r="S1998" s="9">
        <f>(J1998/86400)+25569+(-6/24)</f>
        <v>41800.569571759261</v>
      </c>
      <c r="T1998" s="9">
        <f>(I1998/86400)+25569+(-6/24)</f>
        <v>41830.569571759261</v>
      </c>
      <c r="U1998">
        <f>VLOOKUP(F1998,Statenum_data!$A$1:$B$4,2,FALSE)</f>
        <v>2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 s="13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t="e">
        <f>E1999/L1999</f>
        <v>#DIV/0!</v>
      </c>
      <c r="Q1999" t="str">
        <f>LEFT(N1999,FIND("/",N1999)-1)</f>
        <v>photography</v>
      </c>
      <c r="R1999" t="str">
        <f>RIGHT(N1999,LEN(N1999)-FIND("/",N1999))</f>
        <v>people</v>
      </c>
      <c r="S1999" s="9">
        <f>(J1999/86400)+25569+(-6/24)</f>
        <v>41847.680694444447</v>
      </c>
      <c r="T1999" s="9">
        <f>(I1999/86400)+25569+(-6/24)</f>
        <v>41877.680694444447</v>
      </c>
      <c r="U1999">
        <f>VLOOKUP(F1999,Statenum_data!$A$1:$B$4,2,FALSE)</f>
        <v>2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 s="13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>
        <f>E2000/L2000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9">
        <f>(J2000/86400)+25569+(-6/24)</f>
        <v>41806.868495370371</v>
      </c>
      <c r="T2000" s="9">
        <f>(I2000/86400)+25569+(-6/24)</f>
        <v>41851.868495370371</v>
      </c>
      <c r="U2000">
        <f>VLOOKUP(F2000,Statenum_data!$A$1:$B$4,2,FALSE)</f>
        <v>2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 s="13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>
        <f>E2001/L2001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9">
        <f>(J2001/86400)+25569+(-6/24)</f>
        <v>41926.232731481483</v>
      </c>
      <c r="T2001" s="9">
        <f>(I2001/86400)+25569+(-6/24)</f>
        <v>41956.274398148147</v>
      </c>
      <c r="U2001">
        <f>VLOOKUP(F2001,Statenum_data!$A$1:$B$4,2,FALSE)</f>
        <v>2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 s="13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>
        <f>E2002/L2002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9">
        <f>(J2002/86400)+25569+(-6/24)</f>
        <v>42345.701539351852</v>
      </c>
      <c r="T2002" s="9">
        <f>(I2002/86400)+25569+(-6/24)</f>
        <v>42375.701539351852</v>
      </c>
      <c r="U2002">
        <f>VLOOKUP(F2002,Statenum_data!$A$1:$B$4,2,FALSE)</f>
        <v>2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 s="1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>
        <f>E2003/L2003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9">
        <f>(J2003/86400)+25569+(-6/24)</f>
        <v>42135.959675925929</v>
      </c>
      <c r="T2003" s="9">
        <f>(I2003/86400)+25569+(-6/24)</f>
        <v>42167.583333333328</v>
      </c>
      <c r="U2003">
        <f>VLOOKUP(F2003,Statenum_data!$A$1:$B$4,2,FALSE)</f>
        <v>1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 s="13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>
        <f>E2004/L2004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9">
        <f>(J2004/86400)+25569+(-6/24)</f>
        <v>42728.46230324074</v>
      </c>
      <c r="T2004" s="9">
        <f>(I2004/86400)+25569+(-6/24)</f>
        <v>42758.46230324074</v>
      </c>
      <c r="U2004">
        <f>VLOOKUP(F2004,Statenum_data!$A$1:$B$4,2,FALSE)</f>
        <v>1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 s="13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>
        <f>E2005/L2005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9">
        <f>(J2005/86400)+25569+(-6/24)</f>
        <v>40346.875601851854</v>
      </c>
      <c r="T2005" s="9">
        <f>(I2005/86400)+25569+(-6/24)</f>
        <v>40361.708333333336</v>
      </c>
      <c r="U2005">
        <f>VLOOKUP(F2005,Statenum_data!$A$1:$B$4,2,FALSE)</f>
        <v>1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 s="13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>
        <f>E2006/L2006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9">
        <f>(J2006/86400)+25569+(-6/24)</f>
        <v>41800.354895833334</v>
      </c>
      <c r="T2006" s="9">
        <f>(I2006/86400)+25569+(-6/24)</f>
        <v>41830.354895833334</v>
      </c>
      <c r="U2006">
        <f>VLOOKUP(F2006,Statenum_data!$A$1:$B$4,2,FALSE)</f>
        <v>1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 s="13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>
        <f>E2007/L2007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9">
        <f>(J2007/86400)+25569+(-6/24)</f>
        <v>41535.562708333331</v>
      </c>
      <c r="T2007" s="9">
        <f>(I2007/86400)+25569+(-6/24)</f>
        <v>41562.915972222225</v>
      </c>
      <c r="U2007">
        <f>VLOOKUP(F2007,Statenum_data!$A$1:$B$4,2,FALSE)</f>
        <v>1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 s="13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>
        <f>E2008/L2008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9">
        <f>(J2008/86400)+25569+(-6/24)</f>
        <v>41941.250520833331</v>
      </c>
      <c r="T2008" s="9">
        <f>(I2008/86400)+25569+(-6/24)</f>
        <v>41976.292187500003</v>
      </c>
      <c r="U2008">
        <f>VLOOKUP(F2008,Statenum_data!$A$1:$B$4,2,FALSE)</f>
        <v>1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 s="13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>
        <f>E2009/L2009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9">
        <f>(J2009/86400)+25569+(-6/24)</f>
        <v>40347.587800925925</v>
      </c>
      <c r="T2009" s="9">
        <f>(I2009/86400)+25569+(-6/24)</f>
        <v>40413.916666666664</v>
      </c>
      <c r="U2009">
        <f>VLOOKUP(F2009,Statenum_data!$A$1:$B$4,2,FALSE)</f>
        <v>1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 s="13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>
        <f>E2010/L2010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9">
        <f>(J2010/86400)+25569+(-6/24)</f>
        <v>40761.354421296295</v>
      </c>
      <c r="T2010" s="9">
        <f>(I2010/86400)+25569+(-6/24)</f>
        <v>40805.354421296295</v>
      </c>
      <c r="U2010">
        <f>VLOOKUP(F2010,Statenum_data!$A$1:$B$4,2,FALSE)</f>
        <v>1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 s="13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>
        <f>E2011/L2011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9">
        <f>(J2011/86400)+25569+(-6/24)</f>
        <v>42661.073414351849</v>
      </c>
      <c r="T2011" s="9">
        <f>(I2011/86400)+25569+(-6/24)</f>
        <v>42697.115081018521</v>
      </c>
      <c r="U2011">
        <f>VLOOKUP(F2011,Statenum_data!$A$1:$B$4,2,FALSE)</f>
        <v>1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 s="13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>
        <f>E2012/L2012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9">
        <f>(J2012/86400)+25569+(-6/24)</f>
        <v>42570.746423611112</v>
      </c>
      <c r="T2012" s="9">
        <f>(I2012/86400)+25569+(-6/24)</f>
        <v>42600.746423611112</v>
      </c>
      <c r="U2012">
        <f>VLOOKUP(F2012,Statenum_data!$A$1:$B$4,2,FALSE)</f>
        <v>1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 s="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>
        <f>E2013/L2013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9">
        <f>(J2013/86400)+25569+(-6/24)</f>
        <v>42347.108483796299</v>
      </c>
      <c r="T2013" s="9">
        <f>(I2013/86400)+25569+(-6/24)</f>
        <v>42380.708333333328</v>
      </c>
      <c r="U2013">
        <f>VLOOKUP(F2013,Statenum_data!$A$1:$B$4,2,FALSE)</f>
        <v>1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 s="13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>
        <f>E2014/L2014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9">
        <f>(J2014/86400)+25569+(-6/24)</f>
        <v>42010.572233796294</v>
      </c>
      <c r="T2014" s="9">
        <f>(I2014/86400)+25569+(-6/24)</f>
        <v>42040.572233796294</v>
      </c>
      <c r="U2014">
        <f>VLOOKUP(F2014,Statenum_data!$A$1:$B$4,2,FALSE)</f>
        <v>1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 s="13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>
        <f>E2015/L2015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9">
        <f>(J2015/86400)+25569+(-6/24)</f>
        <v>42499.710810185185</v>
      </c>
      <c r="T2015" s="9">
        <f>(I2015/86400)+25569+(-6/24)</f>
        <v>42559.710810185185</v>
      </c>
      <c r="U2015">
        <f>VLOOKUP(F2015,Statenum_data!$A$1:$B$4,2,FALSE)</f>
        <v>1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 s="13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>
        <f>E2016/L2016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9">
        <f>(J2016/86400)+25569+(-6/24)</f>
        <v>41323.964571759258</v>
      </c>
      <c r="T2016" s="9">
        <f>(I2016/86400)+25569+(-6/24)</f>
        <v>41357.922905092593</v>
      </c>
      <c r="U2016">
        <f>VLOOKUP(F2016,Statenum_data!$A$1:$B$4,2,FALSE)</f>
        <v>1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 s="13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>
        <f>E2017/L2017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9">
        <f>(J2017/86400)+25569+(-6/24)</f>
        <v>40765.626886574071</v>
      </c>
      <c r="T2017" s="9">
        <f>(I2017/86400)+25569+(-6/24)</f>
        <v>40795.626886574071</v>
      </c>
      <c r="U2017">
        <f>VLOOKUP(F2017,Statenum_data!$A$1:$B$4,2,FALSE)</f>
        <v>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 s="13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>
        <f>E2018/L2018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9">
        <f>(J2018/86400)+25569+(-6/24)</f>
        <v>41312.630775462967</v>
      </c>
      <c r="T2018" s="9">
        <f>(I2018/86400)+25569+(-6/24)</f>
        <v>41342.630775462967</v>
      </c>
      <c r="U2018">
        <f>VLOOKUP(F2018,Statenum_data!$A$1:$B$4,2,FALSE)</f>
        <v>1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 s="13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>
        <f>E2019/L2019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9">
        <f>(J2019/86400)+25569+(-6/24)</f>
        <v>40960.807349537034</v>
      </c>
      <c r="T2019" s="9">
        <f>(I2019/86400)+25569+(-6/24)</f>
        <v>40991.916666666664</v>
      </c>
      <c r="U2019">
        <f>VLOOKUP(F2019,Statenum_data!$A$1:$B$4,2,FALSE)</f>
        <v>1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 s="13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>
        <f>E2020/L2020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9">
        <f>(J2020/86400)+25569+(-6/24)</f>
        <v>42199.115844907406</v>
      </c>
      <c r="T2020" s="9">
        <f>(I2020/86400)+25569+(-6/24)</f>
        <v>42229.115844907406</v>
      </c>
      <c r="U2020">
        <f>VLOOKUP(F2020,Statenum_data!$A$1:$B$4,2,FALSE)</f>
        <v>1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 s="13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>
        <f>E2021/L2021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9">
        <f>(J2021/86400)+25569+(-6/24)</f>
        <v>42605.45857638889</v>
      </c>
      <c r="T2021" s="9">
        <f>(I2021/86400)+25569+(-6/24)</f>
        <v>42635.45857638889</v>
      </c>
      <c r="U2021">
        <f>VLOOKUP(F2021,Statenum_data!$A$1:$B$4,2,FALSE)</f>
        <v>1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 s="13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>
        <f>E2022/L2022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9">
        <f>(J2022/86400)+25569+(-6/24)</f>
        <v>41736.847500000003</v>
      </c>
      <c r="T2022" s="9">
        <f>(I2022/86400)+25569+(-6/24)</f>
        <v>41773.711111111115</v>
      </c>
      <c r="U2022">
        <f>VLOOKUP(F2022,Statenum_data!$A$1:$B$4,2,FALSE)</f>
        <v>1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 s="1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>
        <f>E2023/L2023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9">
        <f>(J2023/86400)+25569+(-6/24)</f>
        <v>41860.820567129631</v>
      </c>
      <c r="T2023" s="9">
        <f>(I2023/86400)+25569+(-6/24)</f>
        <v>41905.820567129631</v>
      </c>
      <c r="U2023">
        <f>VLOOKUP(F2023,Statenum_data!$A$1:$B$4,2,FALSE)</f>
        <v>1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 s="13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>
        <f>E2024/L2024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9">
        <f>(J2024/86400)+25569+(-6/24)</f>
        <v>42502.319120370375</v>
      </c>
      <c r="T2024" s="9">
        <f>(I2024/86400)+25569+(-6/24)</f>
        <v>42532.319120370375</v>
      </c>
      <c r="U2024">
        <f>VLOOKUP(F2024,Statenum_data!$A$1:$B$4,2,FALSE)</f>
        <v>1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 s="13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>
        <f>E2025/L2025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9">
        <f>(J2025/86400)+25569+(-6/24)</f>
        <v>42136.170752314814</v>
      </c>
      <c r="T2025" s="9">
        <f>(I2025/86400)+25569+(-6/24)</f>
        <v>42166.170752314814</v>
      </c>
      <c r="U2025">
        <f>VLOOKUP(F2025,Statenum_data!$A$1:$B$4,2,FALSE)</f>
        <v>1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 s="13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>
        <f>E2026/L2026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9">
        <f>(J2026/86400)+25569+(-6/24)</f>
        <v>41099.716944444444</v>
      </c>
      <c r="T2026" s="9">
        <f>(I2026/86400)+25569+(-6/24)</f>
        <v>41133.875</v>
      </c>
      <c r="U2026">
        <f>VLOOKUP(F2026,Statenum_data!$A$1:$B$4,2,FALSE)</f>
        <v>1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 s="13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>
        <f>E2027/L2027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9">
        <f>(J2027/86400)+25569+(-6/24)</f>
        <v>42135.934560185182</v>
      </c>
      <c r="T2027" s="9">
        <f>(I2027/86400)+25569+(-6/24)</f>
        <v>42165.934560185182</v>
      </c>
      <c r="U2027">
        <f>VLOOKUP(F2027,Statenum_data!$A$1:$B$4,2,FALSE)</f>
        <v>1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 s="13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>
        <f>E2028/L2028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9">
        <f>(J2028/86400)+25569+(-6/24)</f>
        <v>41704.485937500001</v>
      </c>
      <c r="T2028" s="9">
        <f>(I2028/86400)+25569+(-6/24)</f>
        <v>41749.915972222225</v>
      </c>
      <c r="U2028">
        <f>VLOOKUP(F2028,Statenum_data!$A$1:$B$4,2,FALSE)</f>
        <v>1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 s="13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>
        <f>E2029/L2029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9">
        <f>(J2029/86400)+25569+(-6/24)</f>
        <v>42048.563877314809</v>
      </c>
      <c r="T2029" s="9">
        <f>(I2029/86400)+25569+(-6/24)</f>
        <v>42093.522210648152</v>
      </c>
      <c r="U2029">
        <f>VLOOKUP(F2029,Statenum_data!$A$1:$B$4,2,FALSE)</f>
        <v>1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 s="13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>
        <f>E2030/L2030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9">
        <f>(J2030/86400)+25569+(-6/24)</f>
        <v>40215.669050925928</v>
      </c>
      <c r="T2030" s="9">
        <f>(I2030/86400)+25569+(-6/24)</f>
        <v>40252.663194444445</v>
      </c>
      <c r="U2030">
        <f>VLOOKUP(F2030,Statenum_data!$A$1:$B$4,2,FALSE)</f>
        <v>1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 s="13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>
        <f>E2031/L2031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9">
        <f>(J2031/86400)+25569+(-6/24)</f>
        <v>41847.771770833337</v>
      </c>
      <c r="T2031" s="9">
        <f>(I2031/86400)+25569+(-6/24)</f>
        <v>41877.771770833337</v>
      </c>
      <c r="U2031">
        <f>VLOOKUP(F2031,Statenum_data!$A$1:$B$4,2,FALSE)</f>
        <v>1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 s="13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>
        <f>E2032/L2032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9">
        <f>(J2032/86400)+25569+(-6/24)</f>
        <v>41212.746481481481</v>
      </c>
      <c r="T2032" s="9">
        <f>(I2032/86400)+25569+(-6/24)</f>
        <v>41242.746481481481</v>
      </c>
      <c r="U2032">
        <f>VLOOKUP(F2032,Statenum_data!$A$1:$B$4,2,FALSE)</f>
        <v>1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 s="1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>
        <f>E2033/L2033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9">
        <f>(J2033/86400)+25569+(-6/24)</f>
        <v>41975.079317129625</v>
      </c>
      <c r="T2033" s="9">
        <f>(I2033/86400)+25569+(-6/24)</f>
        <v>42012.791666666672</v>
      </c>
      <c r="U2033">
        <f>VLOOKUP(F2033,Statenum_data!$A$1:$B$4,2,FALSE)</f>
        <v>1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 s="13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>
        <f>E2034/L2034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9">
        <f>(J2034/86400)+25569+(-6/24)</f>
        <v>42689.315671296295</v>
      </c>
      <c r="T2034" s="9">
        <f>(I2034/86400)+25569+(-6/24)</f>
        <v>42718.958333333328</v>
      </c>
      <c r="U2034">
        <f>VLOOKUP(F2034,Statenum_data!$A$1:$B$4,2,FALSE)</f>
        <v>1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 s="13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>
        <f>E2035/L2035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9">
        <f>(J2035/86400)+25569+(-6/24)</f>
        <v>41724.832384259258</v>
      </c>
      <c r="T2035" s="9">
        <f>(I2035/86400)+25569+(-6/24)</f>
        <v>41754.832384259258</v>
      </c>
      <c r="U2035">
        <f>VLOOKUP(F2035,Statenum_data!$A$1:$B$4,2,FALSE)</f>
        <v>1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 s="13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>
        <f>E2036/L2036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9">
        <f>(J2036/86400)+25569+(-6/24)</f>
        <v>42075.880011574074</v>
      </c>
      <c r="T2036" s="9">
        <f>(I2036/86400)+25569+(-6/24)</f>
        <v>42131.040277777778</v>
      </c>
      <c r="U2036">
        <f>VLOOKUP(F2036,Statenum_data!$A$1:$B$4,2,FALSE)</f>
        <v>1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 s="13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>
        <f>E2037/L2037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9">
        <f>(J2037/86400)+25569+(-6/24)</f>
        <v>42311.375081018516</v>
      </c>
      <c r="T2037" s="9">
        <f>(I2037/86400)+25569+(-6/24)</f>
        <v>42356.791666666672</v>
      </c>
      <c r="U2037">
        <f>VLOOKUP(F2037,Statenum_data!$A$1:$B$4,2,FALSE)</f>
        <v>1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 s="13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>
        <f>E2038/L2038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9">
        <f>(J2038/86400)+25569+(-6/24)</f>
        <v>41738.614803240736</v>
      </c>
      <c r="T2038" s="9">
        <f>(I2038/86400)+25569+(-6/24)</f>
        <v>41768.614803240736</v>
      </c>
      <c r="U2038">
        <f>VLOOKUP(F2038,Statenum_data!$A$1:$B$4,2,FALSE)</f>
        <v>1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 s="13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>
        <f>E2039/L2039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9">
        <f>(J2039/86400)+25569+(-6/24)</f>
        <v>41577.960104166668</v>
      </c>
      <c r="T2039" s="9">
        <f>(I2039/86400)+25569+(-6/24)</f>
        <v>41638.001770833333</v>
      </c>
      <c r="U2039">
        <f>VLOOKUP(F2039,Statenum_data!$A$1:$B$4,2,FALSE)</f>
        <v>1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 s="13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>
        <f>E2040/L2040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9">
        <f>(J2040/86400)+25569+(-6/24)</f>
        <v>41424.02107638889</v>
      </c>
      <c r="T2040" s="9">
        <f>(I2040/86400)+25569+(-6/24)</f>
        <v>41456.5</v>
      </c>
      <c r="U2040">
        <f>VLOOKUP(F2040,Statenum_data!$A$1:$B$4,2,FALSE)</f>
        <v>1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 s="13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>
        <f>E2041/L2041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9">
        <f>(J2041/86400)+25569+(-6/24)</f>
        <v>42675.188946759255</v>
      </c>
      <c r="T2041" s="9">
        <f>(I2041/86400)+25569+(-6/24)</f>
        <v>42704.957638888889</v>
      </c>
      <c r="U2041">
        <f>VLOOKUP(F2041,Statenum_data!$A$1:$B$4,2,FALSE)</f>
        <v>1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 s="13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>
        <f>E2042/L2042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9">
        <f>(J2042/86400)+25569+(-6/24)</f>
        <v>41578.677118055552</v>
      </c>
      <c r="T2042" s="9">
        <f>(I2042/86400)+25569+(-6/24)</f>
        <v>41593.718784722223</v>
      </c>
      <c r="U2042">
        <f>VLOOKUP(F2042,Statenum_data!$A$1:$B$4,2,FALSE)</f>
        <v>1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 s="1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>
        <f>E2043/L2043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9">
        <f>(J2043/86400)+25569+(-6/24)</f>
        <v>42654.275775462964</v>
      </c>
      <c r="T2043" s="9">
        <f>(I2043/86400)+25569+(-6/24)</f>
        <v>42684.317442129628</v>
      </c>
      <c r="U2043">
        <f>VLOOKUP(F2043,Statenum_data!$A$1:$B$4,2,FALSE)</f>
        <v>1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 s="13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>
        <f>E2044/L2044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9">
        <f>(J2044/86400)+25569+(-6/24)</f>
        <v>42331.458032407405</v>
      </c>
      <c r="T2044" s="9">
        <f>(I2044/86400)+25569+(-6/24)</f>
        <v>42391.458032407405</v>
      </c>
      <c r="U2044">
        <f>VLOOKUP(F2044,Statenum_data!$A$1:$B$4,2,FALSE)</f>
        <v>1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 s="13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>
        <f>E2045/L2045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9">
        <f>(J2045/86400)+25569+(-6/24)</f>
        <v>42660.926817129628</v>
      </c>
      <c r="T2045" s="9">
        <f>(I2045/86400)+25569+(-6/24)</f>
        <v>42714.957638888889</v>
      </c>
      <c r="U2045">
        <f>VLOOKUP(F2045,Statenum_data!$A$1:$B$4,2,FALSE)</f>
        <v>1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 s="13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>
        <f>E2046/L2046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9">
        <f>(J2046/86400)+25569+(-6/24)</f>
        <v>42138.434189814812</v>
      </c>
      <c r="T2046" s="9">
        <f>(I2046/86400)+25569+(-6/24)</f>
        <v>42168.434189814812</v>
      </c>
      <c r="U2046">
        <f>VLOOKUP(F2046,Statenum_data!$A$1:$B$4,2,FALSE)</f>
        <v>1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 s="13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>
        <f>E2047/L2047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9">
        <f>(J2047/86400)+25569+(-6/24)</f>
        <v>41068.838506944448</v>
      </c>
      <c r="T2047" s="9">
        <f>(I2047/86400)+25569+(-6/24)</f>
        <v>41098.838506944448</v>
      </c>
      <c r="U2047">
        <f>VLOOKUP(F2047,Statenum_data!$A$1:$B$4,2,FALSE)</f>
        <v>1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 s="13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>
        <f>E2048/L2048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9">
        <f>(J2048/86400)+25569+(-6/24)</f>
        <v>41386.921805555554</v>
      </c>
      <c r="T2048" s="9">
        <f>(I2048/86400)+25569+(-6/24)</f>
        <v>41416.921805555554</v>
      </c>
      <c r="U2048">
        <f>VLOOKUP(F2048,Statenum_data!$A$1:$B$4,2,FALSE)</f>
        <v>1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 s="13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>
        <f>E2049/L2049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9">
        <f>(J2049/86400)+25569+(-6/24)</f>
        <v>42081.653587962966</v>
      </c>
      <c r="T2049" s="9">
        <f>(I2049/86400)+25569+(-6/24)</f>
        <v>42110.75</v>
      </c>
      <c r="U2049">
        <f>VLOOKUP(F2049,Statenum_data!$A$1:$B$4,2,FALSE)</f>
        <v>1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 s="13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>
        <f>E2050/L2050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9">
        <f>(J2050/86400)+25569+(-6/24)</f>
        <v>41387.401516203703</v>
      </c>
      <c r="T2050" s="9">
        <f>(I2050/86400)+25569+(-6/24)</f>
        <v>41417.401516203703</v>
      </c>
      <c r="U2050">
        <f>VLOOKUP(F2050,Statenum_data!$A$1:$B$4,2,FALSE)</f>
        <v>1</v>
      </c>
    </row>
    <row r="2051" spans="1:21" x14ac:dyDescent="0.2">
      <c r="A2051">
        <v>2049</v>
      </c>
      <c r="B2051" s="3" t="s">
        <v>2050</v>
      </c>
      <c r="C2051" s="3" t="s">
        <v>6159</v>
      </c>
      <c r="D2051" s="13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>
        <f>E2051/L2051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9">
        <f>(J2051/86400)+25569+(-6/24)</f>
        <v>41575.277349537035</v>
      </c>
      <c r="T2051" s="9">
        <f>(I2051/86400)+25569+(-6/24)</f>
        <v>41610.707638888889</v>
      </c>
      <c r="U2051">
        <f>VLOOKUP(F2051,Statenum_data!$A$1:$B$4,2,FALSE)</f>
        <v>1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 s="13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>
        <f>E2052/L2052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9">
        <f>(J2052/86400)+25569+(-6/24)</f>
        <v>42114.821504629625</v>
      </c>
      <c r="T2052" s="9">
        <f>(I2052/86400)+25569+(-6/24)</f>
        <v>42154.821504629625</v>
      </c>
      <c r="U2052">
        <f>VLOOKUP(F2052,Statenum_data!$A$1:$B$4,2,FALSE)</f>
        <v>1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 s="1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>
        <f>E2053/L2053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9">
        <f>(J2053/86400)+25569+(-6/24)</f>
        <v>41603.772418981483</v>
      </c>
      <c r="T2053" s="9">
        <f>(I2053/86400)+25569+(-6/24)</f>
        <v>41633.772418981483</v>
      </c>
      <c r="U2053">
        <f>VLOOKUP(F2053,Statenum_data!$A$1:$B$4,2,FALSE)</f>
        <v>1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 s="13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>
        <f>E2054/L2054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9">
        <f>(J2054/86400)+25569+(-6/24)</f>
        <v>42374.83394675926</v>
      </c>
      <c r="T2054" s="9">
        <f>(I2054/86400)+25569+(-6/24)</f>
        <v>42419.83394675926</v>
      </c>
      <c r="U2054">
        <f>VLOOKUP(F2054,Statenum_data!$A$1:$B$4,2,FALSE)</f>
        <v>1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 s="13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>
        <f>E2055/L2055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9">
        <f>(J2055/86400)+25569+(-6/24)</f>
        <v>42303.367488425924</v>
      </c>
      <c r="T2055" s="9">
        <f>(I2055/86400)+25569+(-6/24)</f>
        <v>42333.409155092595</v>
      </c>
      <c r="U2055">
        <f>VLOOKUP(F2055,Statenum_data!$A$1:$B$4,2,FALSE)</f>
        <v>1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 s="13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>
        <f>E2056/L2056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9">
        <f>(J2056/86400)+25569+(-6/24)</f>
        <v>41731.270949074074</v>
      </c>
      <c r="T2056" s="9">
        <f>(I2056/86400)+25569+(-6/24)</f>
        <v>41761.270949074074</v>
      </c>
      <c r="U2056">
        <f>VLOOKUP(F2056,Statenum_data!$A$1:$B$4,2,FALSE)</f>
        <v>1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 s="13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>
        <f>E2057/L2057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9">
        <f>(J2057/86400)+25569+(-6/24)</f>
        <v>41946.424108796295</v>
      </c>
      <c r="T2057" s="9">
        <f>(I2057/86400)+25569+(-6/24)</f>
        <v>41975.916666666672</v>
      </c>
      <c r="U2057">
        <f>VLOOKUP(F2057,Statenum_data!$A$1:$B$4,2,FALSE)</f>
        <v>1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 s="13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>
        <f>E2058/L2058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9">
        <f>(J2058/86400)+25569+(-6/24)</f>
        <v>41351.51090277778</v>
      </c>
      <c r="T2058" s="9">
        <f>(I2058/86400)+25569+(-6/24)</f>
        <v>41381.51090277778</v>
      </c>
      <c r="U2058">
        <f>VLOOKUP(F2058,Statenum_data!$A$1:$B$4,2,FALSE)</f>
        <v>1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 s="13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>
        <f>E2059/L2059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9">
        <f>(J2059/86400)+25569+(-6/24)</f>
        <v>42396.244583333333</v>
      </c>
      <c r="T2059" s="9">
        <f>(I2059/86400)+25569+(-6/24)</f>
        <v>42426.244583333333</v>
      </c>
      <c r="U2059">
        <f>VLOOKUP(F2059,Statenum_data!$A$1:$B$4,2,FALSE)</f>
        <v>1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 s="13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>
        <f>E2060/L2060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9">
        <f>(J2060/86400)+25569+(-6/24)</f>
        <v>42026.120717592596</v>
      </c>
      <c r="T2060" s="9">
        <f>(I2060/86400)+25569+(-6/24)</f>
        <v>42065.583333333328</v>
      </c>
      <c r="U2060">
        <f>VLOOKUP(F2060,Statenum_data!$A$1:$B$4,2,FALSE)</f>
        <v>1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 s="13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>
        <f>E2061/L2061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9">
        <f>(J2061/86400)+25569+(-6/24)</f>
        <v>42361.352476851855</v>
      </c>
      <c r="T2061" s="9">
        <f>(I2061/86400)+25569+(-6/24)</f>
        <v>42400.665972222225</v>
      </c>
      <c r="U2061">
        <f>VLOOKUP(F2061,Statenum_data!$A$1:$B$4,2,FALSE)</f>
        <v>1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 s="13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>
        <f>E2062/L2062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9">
        <f>(J2062/86400)+25569+(-6/24)</f>
        <v>41783.392939814818</v>
      </c>
      <c r="T2062" s="9">
        <f>(I2062/86400)+25569+(-6/24)</f>
        <v>41843.392939814818</v>
      </c>
      <c r="U2062">
        <f>VLOOKUP(F2062,Statenum_data!$A$1:$B$4,2,FALSE)</f>
        <v>1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 s="1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>
        <f>E2063/L2063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9">
        <f>(J2063/86400)+25569+(-6/24)</f>
        <v>42705.514513888891</v>
      </c>
      <c r="T2063" s="9">
        <f>(I2063/86400)+25569+(-6/24)</f>
        <v>42735.514513888891</v>
      </c>
      <c r="U2063">
        <f>VLOOKUP(F2063,Statenum_data!$A$1:$B$4,2,FALSE)</f>
        <v>1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 s="13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>
        <f>E2064/L2064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9">
        <f>(J2064/86400)+25569+(-6/24)</f>
        <v>42423.1330787037</v>
      </c>
      <c r="T2064" s="9">
        <f>(I2064/86400)+25569+(-6/24)</f>
        <v>42453.091412037036</v>
      </c>
      <c r="U2064">
        <f>VLOOKUP(F2064,Statenum_data!$A$1:$B$4,2,FALSE)</f>
        <v>1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 s="13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>
        <f>E2065/L2065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9">
        <f>(J2065/86400)+25569+(-6/24)</f>
        <v>42472.48265046296</v>
      </c>
      <c r="T2065" s="9">
        <f>(I2065/86400)+25569+(-6/24)</f>
        <v>42505.48265046296</v>
      </c>
      <c r="U2065">
        <f>VLOOKUP(F2065,Statenum_data!$A$1:$B$4,2,FALSE)</f>
        <v>1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 s="13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>
        <f>E2066/L2066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9">
        <f>(J2066/86400)+25569+(-6/24)</f>
        <v>41389.114849537036</v>
      </c>
      <c r="T2066" s="9">
        <f>(I2066/86400)+25569+(-6/24)</f>
        <v>41425.25</v>
      </c>
      <c r="U2066">
        <f>VLOOKUP(F2066,Statenum_data!$A$1:$B$4,2,FALSE)</f>
        <v>1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 s="13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>
        <f>E2067/L2067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9">
        <f>(J2067/86400)+25569+(-6/24)</f>
        <v>41603.083668981482</v>
      </c>
      <c r="T2067" s="9">
        <f>(I2067/86400)+25569+(-6/24)</f>
        <v>41633.083668981482</v>
      </c>
      <c r="U2067">
        <f>VLOOKUP(F2067,Statenum_data!$A$1:$B$4,2,FALSE)</f>
        <v>1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 s="13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>
        <f>E2068/L2068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9">
        <f>(J2068/86400)+25569+(-6/24)</f>
        <v>41844.521793981483</v>
      </c>
      <c r="T2068" s="9">
        <f>(I2068/86400)+25569+(-6/24)</f>
        <v>41874.521793981483</v>
      </c>
      <c r="U2068">
        <f>VLOOKUP(F2068,Statenum_data!$A$1:$B$4,2,FALSE)</f>
        <v>1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 s="13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>
        <f>E2069/L2069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9">
        <f>(J2069/86400)+25569+(-6/24)</f>
        <v>42115.603888888887</v>
      </c>
      <c r="T2069" s="9">
        <f>(I2069/86400)+25569+(-6/24)</f>
        <v>42148.603888888887</v>
      </c>
      <c r="U2069">
        <f>VLOOKUP(F2069,Statenum_data!$A$1:$B$4,2,FALSE)</f>
        <v>1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 s="13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>
        <f>E2070/L2070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9">
        <f>(J2070/86400)+25569+(-6/24)</f>
        <v>42633.591608796298</v>
      </c>
      <c r="T2070" s="9">
        <f>(I2070/86400)+25569+(-6/24)</f>
        <v>42663.591608796298</v>
      </c>
      <c r="U2070">
        <f>VLOOKUP(F2070,Statenum_data!$A$1:$B$4,2,FALSE)</f>
        <v>1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 s="13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>
        <f>E2071/L2071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9">
        <f>(J2071/86400)+25569+(-6/24)</f>
        <v>42340.722118055557</v>
      </c>
      <c r="T2071" s="9">
        <f>(I2071/86400)+25569+(-6/24)</f>
        <v>42371.722118055557</v>
      </c>
      <c r="U2071">
        <f>VLOOKUP(F2071,Statenum_data!$A$1:$B$4,2,FALSE)</f>
        <v>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 s="13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>
        <f>E2072/L2072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9">
        <f>(J2072/86400)+25569+(-6/24)</f>
        <v>42519.4065162037</v>
      </c>
      <c r="T2072" s="9">
        <f>(I2072/86400)+25569+(-6/24)</f>
        <v>42549.4065162037</v>
      </c>
      <c r="U2072">
        <f>VLOOKUP(F2072,Statenum_data!$A$1:$B$4,2,FALSE)</f>
        <v>1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 s="1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>
        <f>E2073/L2073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9">
        <f>(J2073/86400)+25569+(-6/24)</f>
        <v>42600.028749999998</v>
      </c>
      <c r="T2073" s="9">
        <f>(I2073/86400)+25569+(-6/24)</f>
        <v>42645.028749999998</v>
      </c>
      <c r="U2073">
        <f>VLOOKUP(F2073,Statenum_data!$A$1:$B$4,2,FALSE)</f>
        <v>1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 s="13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>
        <f>E2074/L2074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9">
        <f>(J2074/86400)+25569+(-6/24)</f>
        <v>42467.331388888888</v>
      </c>
      <c r="T2074" s="9">
        <f>(I2074/86400)+25569+(-6/24)</f>
        <v>42497.331388888888</v>
      </c>
      <c r="U2074">
        <f>VLOOKUP(F2074,Statenum_data!$A$1:$B$4,2,FALSE)</f>
        <v>1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 s="13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>
        <f>E2075/L2075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9">
        <f>(J2075/86400)+25569+(-6/24)</f>
        <v>42087.418032407411</v>
      </c>
      <c r="T2075" s="9">
        <f>(I2075/86400)+25569+(-6/24)</f>
        <v>42132.418032407411</v>
      </c>
      <c r="U2075">
        <f>VLOOKUP(F2075,Statenum_data!$A$1:$B$4,2,FALSE)</f>
        <v>1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 s="13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>
        <f>E2076/L2076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9">
        <f>(J2076/86400)+25569+(-6/24)</f>
        <v>42466.576180555552</v>
      </c>
      <c r="T2076" s="9">
        <f>(I2076/86400)+25569+(-6/24)</f>
        <v>42496.576180555552</v>
      </c>
      <c r="U2076">
        <f>VLOOKUP(F2076,Statenum_data!$A$1:$B$4,2,FALSE)</f>
        <v>1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 s="13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>
        <f>E2077/L2077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9">
        <f>(J2077/86400)+25569+(-6/24)</f>
        <v>41450.431574074071</v>
      </c>
      <c r="T2077" s="9">
        <f>(I2077/86400)+25569+(-6/24)</f>
        <v>41480.431574074071</v>
      </c>
      <c r="U2077">
        <f>VLOOKUP(F2077,Statenum_data!$A$1:$B$4,2,FALSE)</f>
        <v>1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 s="13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>
        <f>E2078/L2078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9">
        <f>(J2078/86400)+25569+(-6/24)</f>
        <v>41803.630659722221</v>
      </c>
      <c r="T2078" s="9">
        <f>(I2078/86400)+25569+(-6/24)</f>
        <v>41843.630659722221</v>
      </c>
      <c r="U2078">
        <f>VLOOKUP(F2078,Statenum_data!$A$1:$B$4,2,FALSE)</f>
        <v>1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 s="13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>
        <f>E2079/L2079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9">
        <f>(J2079/86400)+25569+(-6/24)</f>
        <v>42102.792546296296</v>
      </c>
      <c r="T2079" s="9">
        <f>(I2079/86400)+25569+(-6/24)</f>
        <v>42160.625</v>
      </c>
      <c r="U2079">
        <f>VLOOKUP(F2079,Statenum_data!$A$1:$B$4,2,FALSE)</f>
        <v>1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 s="13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>
        <f>E2080/L2080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9">
        <f>(J2080/86400)+25569+(-6/24)</f>
        <v>42692.521493055552</v>
      </c>
      <c r="T2080" s="9">
        <f>(I2080/86400)+25569+(-6/24)</f>
        <v>42722.521493055552</v>
      </c>
      <c r="U2080">
        <f>VLOOKUP(F2080,Statenum_data!$A$1:$B$4,2,FALSE)</f>
        <v>1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 s="13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>
        <f>E2081/L2081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9">
        <f>(J2081/86400)+25569+(-6/24)</f>
        <v>42150.46056712963</v>
      </c>
      <c r="T2081" s="9">
        <f>(I2081/86400)+25569+(-6/24)</f>
        <v>42180.541666666672</v>
      </c>
      <c r="U2081">
        <f>VLOOKUP(F2081,Statenum_data!$A$1:$B$4,2,FALSE)</f>
        <v>1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 s="13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>
        <f>E2082/L2082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9">
        <f>(J2082/86400)+25569+(-6/24)</f>
        <v>42289.707175925927</v>
      </c>
      <c r="T2082" s="9">
        <f>(I2082/86400)+25569+(-6/24)</f>
        <v>42319.748842592591</v>
      </c>
      <c r="U2082">
        <f>VLOOKUP(F2082,Statenum_data!$A$1:$B$4,2,FALSE)</f>
        <v>1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 s="1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>
        <f>E2083/L2083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9">
        <f>(J2083/86400)+25569+(-6/24)</f>
        <v>41003.90688657407</v>
      </c>
      <c r="T2083" s="9">
        <f>(I2083/86400)+25569+(-6/24)</f>
        <v>41044.957638888889</v>
      </c>
      <c r="U2083">
        <f>VLOOKUP(F2083,Statenum_data!$A$1:$B$4,2,FALSE)</f>
        <v>1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 s="13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>
        <f>E2084/L2084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9">
        <f>(J2084/86400)+25569+(-6/24)</f>
        <v>40810.870324074072</v>
      </c>
      <c r="T2084" s="9">
        <f>(I2084/86400)+25569+(-6/24)</f>
        <v>40870.911990740744</v>
      </c>
      <c r="U2084">
        <f>VLOOKUP(F2084,Statenum_data!$A$1:$B$4,2,FALSE)</f>
        <v>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 s="13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>
        <f>E2085/L2085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9">
        <f>(J2085/86400)+25569+(-6/24)</f>
        <v>41034.47216435185</v>
      </c>
      <c r="T2085" s="9">
        <f>(I2085/86400)+25569+(-6/24)</f>
        <v>41064.47216435185</v>
      </c>
      <c r="U2085">
        <f>VLOOKUP(F2085,Statenum_data!$A$1:$B$4,2,FALSE)</f>
        <v>1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 s="13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>
        <f>E2086/L2086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9">
        <f>(J2086/86400)+25569+(-6/24)</f>
        <v>41731.583124999997</v>
      </c>
      <c r="T2086" s="9">
        <f>(I2086/86400)+25569+(-6/24)</f>
        <v>41763.040972222225</v>
      </c>
      <c r="U2086">
        <f>VLOOKUP(F2086,Statenum_data!$A$1:$B$4,2,FALSE)</f>
        <v>1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 s="13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>
        <f>E2087/L2087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9">
        <f>(J2087/86400)+25569+(-6/24)</f>
        <v>41075.585497685184</v>
      </c>
      <c r="T2087" s="9">
        <f>(I2087/86400)+25569+(-6/24)</f>
        <v>41105.585497685184</v>
      </c>
      <c r="U2087">
        <f>VLOOKUP(F2087,Statenum_data!$A$1:$B$4,2,FALSE)</f>
        <v>1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 s="13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>
        <f>E2088/L2088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9">
        <f>(J2088/86400)+25569+(-6/24)</f>
        <v>40860.42050925926</v>
      </c>
      <c r="T2088" s="9">
        <f>(I2088/86400)+25569+(-6/24)</f>
        <v>40890.957638888889</v>
      </c>
      <c r="U2088">
        <f>VLOOKUP(F2088,Statenum_data!$A$1:$B$4,2,FALSE)</f>
        <v>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 s="13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>
        <f>E2089/L2089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9">
        <f>(J2089/86400)+25569+(-6/24)</f>
        <v>40763.954375000001</v>
      </c>
      <c r="T2089" s="9">
        <f>(I2089/86400)+25569+(-6/24)</f>
        <v>40793.954375000001</v>
      </c>
      <c r="U2089">
        <f>VLOOKUP(F2089,Statenum_data!$A$1:$B$4,2,FALSE)</f>
        <v>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 s="13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>
        <f>E2090/L2090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9">
        <f>(J2090/86400)+25569+(-6/24)</f>
        <v>40395.464722222227</v>
      </c>
      <c r="T2090" s="9">
        <f>(I2090/86400)+25569+(-6/24)</f>
        <v>40431.915972222225</v>
      </c>
      <c r="U2090">
        <f>VLOOKUP(F2090,Statenum_data!$A$1:$B$4,2,FALSE)</f>
        <v>1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 s="13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>
        <f>E2091/L2091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9">
        <f>(J2091/86400)+25569+(-6/24)</f>
        <v>41452.826319444444</v>
      </c>
      <c r="T2091" s="9">
        <f>(I2091/86400)+25569+(-6/24)</f>
        <v>41487.826319444444</v>
      </c>
      <c r="U2091">
        <f>VLOOKUP(F2091,Statenum_data!$A$1:$B$4,2,FALSE)</f>
        <v>1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 s="13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>
        <f>E2092/L2092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9">
        <f>(J2092/86400)+25569+(-6/24)</f>
        <v>41299.131423611107</v>
      </c>
      <c r="T2092" s="9">
        <f>(I2092/86400)+25569+(-6/24)</f>
        <v>41329.131423611107</v>
      </c>
      <c r="U2092">
        <f>VLOOKUP(F2092,Statenum_data!$A$1:$B$4,2,FALSE)</f>
        <v>1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 s="1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>
        <f>E2093/L2093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9">
        <f>(J2093/86400)+25569+(-6/24)</f>
        <v>40555.072662037041</v>
      </c>
      <c r="T2093" s="9">
        <f>(I2093/86400)+25569+(-6/24)</f>
        <v>40603.583333333336</v>
      </c>
      <c r="U2093">
        <f>VLOOKUP(F2093,Statenum_data!$A$1:$B$4,2,FALSE)</f>
        <v>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 s="13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>
        <f>E2094/L2094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9">
        <f>(J2094/86400)+25569+(-6/24)</f>
        <v>40763.457546296297</v>
      </c>
      <c r="T2094" s="9">
        <f>(I2094/86400)+25569+(-6/24)</f>
        <v>40823.457546296297</v>
      </c>
      <c r="U2094">
        <f>VLOOKUP(F2094,Statenum_data!$A$1:$B$4,2,FALSE)</f>
        <v>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 s="13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>
        <f>E2095/L2095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9">
        <f>(J2095/86400)+25569+(-6/24)</f>
        <v>41205.604537037041</v>
      </c>
      <c r="T2095" s="9">
        <f>(I2095/86400)+25569+(-6/24)</f>
        <v>41265.646203703705</v>
      </c>
      <c r="U2095">
        <f>VLOOKUP(F2095,Statenum_data!$A$1:$B$4,2,FALSE)</f>
        <v>1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 s="13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>
        <f>E2096/L2096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9">
        <f>(J2096/86400)+25569+(-6/24)</f>
        <v>40938.77002314815</v>
      </c>
      <c r="T2096" s="9">
        <f>(I2096/86400)+25569+(-6/24)</f>
        <v>40972.875</v>
      </c>
      <c r="U2096">
        <f>VLOOKUP(F2096,Statenum_data!$A$1:$B$4,2,FALSE)</f>
        <v>1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 s="13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>
        <f>E2097/L2097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9">
        <f>(J2097/86400)+25569+(-6/24)</f>
        <v>40758.483483796299</v>
      </c>
      <c r="T2097" s="9">
        <f>(I2097/86400)+25569+(-6/24)</f>
        <v>40818.483483796299</v>
      </c>
      <c r="U2097">
        <f>VLOOKUP(F2097,Statenum_data!$A$1:$B$4,2,FALSE)</f>
        <v>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 s="13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>
        <f>E2098/L2098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9">
        <f>(J2098/86400)+25569+(-6/24)</f>
        <v>41192.508506944447</v>
      </c>
      <c r="T2098" s="9">
        <f>(I2098/86400)+25569+(-6/24)</f>
        <v>41207.915972222225</v>
      </c>
      <c r="U2098">
        <f>VLOOKUP(F2098,Statenum_data!$A$1:$B$4,2,FALSE)</f>
        <v>1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 s="13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>
        <f>E2099/L2099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9">
        <f>(J2099/86400)+25569+(-6/24)</f>
        <v>40818.334895833337</v>
      </c>
      <c r="T2099" s="9">
        <f>(I2099/86400)+25569+(-6/24)</f>
        <v>40878.376562500001</v>
      </c>
      <c r="U2099">
        <f>VLOOKUP(F2099,Statenum_data!$A$1:$B$4,2,FALSE)</f>
        <v>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 s="13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>
        <f>E2100/L2100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9">
        <f>(J2100/86400)+25569+(-6/24)</f>
        <v>40945.86383101852</v>
      </c>
      <c r="T2100" s="9">
        <f>(I2100/86400)+25569+(-6/24)</f>
        <v>40975.86383101852</v>
      </c>
      <c r="U2100">
        <f>VLOOKUP(F2100,Statenum_data!$A$1:$B$4,2,FALSE)</f>
        <v>1</v>
      </c>
    </row>
    <row r="2101" spans="1:21" x14ac:dyDescent="0.2">
      <c r="A2101">
        <v>2099</v>
      </c>
      <c r="B2101" s="3" t="s">
        <v>2100</v>
      </c>
      <c r="C2101" s="3" t="s">
        <v>6209</v>
      </c>
      <c r="D2101" s="13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>
        <f>E2101/L2101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9">
        <f>(J2101/86400)+25569+(-6/24)</f>
        <v>42173.496342592596</v>
      </c>
      <c r="T2101" s="9">
        <f>(I2101/86400)+25569+(-6/24)</f>
        <v>42186.902777777781</v>
      </c>
      <c r="U2101">
        <f>VLOOKUP(F2101,Statenum_data!$A$1:$B$4,2,FALSE)</f>
        <v>1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 s="13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>
        <f>E2102/L2102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9">
        <f>(J2102/86400)+25569+(-6/24)</f>
        <v>41074.584965277776</v>
      </c>
      <c r="T2102" s="9">
        <f>(I2102/86400)+25569+(-6/24)</f>
        <v>41089.915972222225</v>
      </c>
      <c r="U2102">
        <f>VLOOKUP(F2102,Statenum_data!$A$1:$B$4,2,FALSE)</f>
        <v>1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 s="1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>
        <f>E2103/L2103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9">
        <f>(J2103/86400)+25569+(-6/24)</f>
        <v>40891.899467592593</v>
      </c>
      <c r="T2103" s="9">
        <f>(I2103/86400)+25569+(-6/24)</f>
        <v>40951.899467592593</v>
      </c>
      <c r="U2103">
        <f>VLOOKUP(F2103,Statenum_data!$A$1:$B$4,2,FALSE)</f>
        <v>1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 s="13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>
        <f>E2104/L2104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9">
        <f>(J2104/86400)+25569+(-6/24)</f>
        <v>40638.618611111109</v>
      </c>
      <c r="T2104" s="9">
        <f>(I2104/86400)+25569+(-6/24)</f>
        <v>40668.618611111109</v>
      </c>
      <c r="U2104">
        <f>VLOOKUP(F2104,Statenum_data!$A$1:$B$4,2,FALSE)</f>
        <v>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 s="13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>
        <f>E2105/L2105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9">
        <f>(J2105/86400)+25569+(-6/24)</f>
        <v>41192.504942129628</v>
      </c>
      <c r="T2105" s="9">
        <f>(I2105/86400)+25569+(-6/24)</f>
        <v>41222.5466087963</v>
      </c>
      <c r="U2105">
        <f>VLOOKUP(F2105,Statenum_data!$A$1:$B$4,2,FALSE)</f>
        <v>1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 s="13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>
        <f>E2106/L2106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9">
        <f>(J2106/86400)+25569+(-6/24)</f>
        <v>41393.824467592596</v>
      </c>
      <c r="T2106" s="9">
        <f>(I2106/86400)+25569+(-6/24)</f>
        <v>41424.75</v>
      </c>
      <c r="U2106">
        <f>VLOOKUP(F2106,Statenum_data!$A$1:$B$4,2,FALSE)</f>
        <v>1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 s="13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>
        <f>E2107/L2107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9">
        <f>(J2107/86400)+25569+(-6/24)</f>
        <v>41951.538807870369</v>
      </c>
      <c r="T2107" s="9">
        <f>(I2107/86400)+25569+(-6/24)</f>
        <v>41963.916666666672</v>
      </c>
      <c r="U2107">
        <f>VLOOKUP(F2107,Statenum_data!$A$1:$B$4,2,FALSE)</f>
        <v>1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 s="13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>
        <f>E2108/L2108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9">
        <f>(J2108/86400)+25569+(-6/24)</f>
        <v>41269.96497685185</v>
      </c>
      <c r="T2108" s="9">
        <f>(I2108/86400)+25569+(-6/24)</f>
        <v>41299.96497685185</v>
      </c>
      <c r="U2108">
        <f>VLOOKUP(F2108,Statenum_data!$A$1:$B$4,2,FALSE)</f>
        <v>1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 s="13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>
        <f>E2109/L2109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9">
        <f>(J2109/86400)+25569+(-6/24)</f>
        <v>41934.46056712963</v>
      </c>
      <c r="T2109" s="9">
        <f>(I2109/86400)+25569+(-6/24)</f>
        <v>41955.502233796295</v>
      </c>
      <c r="U2109">
        <f>VLOOKUP(F2109,Statenum_data!$A$1:$B$4,2,FALSE)</f>
        <v>1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 s="13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>
        <f>E2110/L2110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9">
        <f>(J2110/86400)+25569+(-6/24)</f>
        <v>41134.925694444442</v>
      </c>
      <c r="T2110" s="9">
        <f>(I2110/86400)+25569+(-6/24)</f>
        <v>41161.913194444445</v>
      </c>
      <c r="U2110">
        <f>VLOOKUP(F2110,Statenum_data!$A$1:$B$4,2,FALSE)</f>
        <v>1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 s="13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>
        <f>E2111/L2111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9">
        <f>(J2111/86400)+25569+(-6/24)</f>
        <v>42160.458530092597</v>
      </c>
      <c r="T2111" s="9">
        <f>(I2111/86400)+25569+(-6/24)</f>
        <v>42190.458530092597</v>
      </c>
      <c r="U2111">
        <f>VLOOKUP(F2111,Statenum_data!$A$1:$B$4,2,FALSE)</f>
        <v>1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 s="13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>
        <f>E2112/L2112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9">
        <f>(J2112/86400)+25569+(-6/24)</f>
        <v>41759.420937499999</v>
      </c>
      <c r="T2112" s="9">
        <f>(I2112/86400)+25569+(-6/24)</f>
        <v>41786.957638888889</v>
      </c>
      <c r="U2112">
        <f>VLOOKUP(F2112,Statenum_data!$A$1:$B$4,2,FALSE)</f>
        <v>1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 s="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>
        <f>E2113/L2113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9">
        <f>(J2113/86400)+25569+(-6/24)</f>
        <v>40702.947048611109</v>
      </c>
      <c r="T2113" s="9">
        <f>(I2113/86400)+25569+(-6/24)</f>
        <v>40769.791666666664</v>
      </c>
      <c r="U2113">
        <f>VLOOKUP(F2113,Statenum_data!$A$1:$B$4,2,FALSE)</f>
        <v>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 s="13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>
        <f>E2114/L2114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9">
        <f>(J2114/86400)+25569+(-6/24)</f>
        <v>41365.678159722222</v>
      </c>
      <c r="T2114" s="9">
        <f>(I2114/86400)+25569+(-6/24)</f>
        <v>41379.678159722222</v>
      </c>
      <c r="U2114">
        <f>VLOOKUP(F2114,Statenum_data!$A$1:$B$4,2,FALSE)</f>
        <v>1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 s="13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>
        <f>E2115/L2115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9">
        <f>(J2115/86400)+25569+(-6/24)</f>
        <v>41870.61546296296</v>
      </c>
      <c r="T2115" s="9">
        <f>(I2115/86400)+25569+(-6/24)</f>
        <v>41905.61546296296</v>
      </c>
      <c r="U2115">
        <f>VLOOKUP(F2115,Statenum_data!$A$1:$B$4,2,FALSE)</f>
        <v>1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 s="13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>
        <f>E2116/L2116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9">
        <f>(J2116/86400)+25569+(-6/24)</f>
        <v>40458.565625000003</v>
      </c>
      <c r="T2116" s="9">
        <f>(I2116/86400)+25569+(-6/24)</f>
        <v>40520.957638888889</v>
      </c>
      <c r="U2116">
        <f>VLOOKUP(F2116,Statenum_data!$A$1:$B$4,2,FALSE)</f>
        <v>1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 s="13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>
        <f>E2117/L2117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9">
        <f>(J2117/86400)+25569+(-6/24)</f>
        <v>40563.831030092595</v>
      </c>
      <c r="T2117" s="9">
        <f>(I2117/86400)+25569+(-6/24)</f>
        <v>40593.831030092595</v>
      </c>
      <c r="U2117">
        <f>VLOOKUP(F2117,Statenum_data!$A$1:$B$4,2,FALSE)</f>
        <v>1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 s="13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>
        <f>E2118/L2118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9">
        <f>(J2118/86400)+25569+(-6/24)</f>
        <v>41136.527812500004</v>
      </c>
      <c r="T2118" s="9">
        <f>(I2118/86400)+25569+(-6/24)</f>
        <v>41184.527812500004</v>
      </c>
      <c r="U2118">
        <f>VLOOKUP(F2118,Statenum_data!$A$1:$B$4,2,FALSE)</f>
        <v>1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 s="13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>
        <f>E2119/L2119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9">
        <f>(J2119/86400)+25569+(-6/24)</f>
        <v>42289.809594907405</v>
      </c>
      <c r="T2119" s="9">
        <f>(I2119/86400)+25569+(-6/24)</f>
        <v>42303.957638888889</v>
      </c>
      <c r="U2119">
        <f>VLOOKUP(F2119,Statenum_data!$A$1:$B$4,2,FALSE)</f>
        <v>1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 s="13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>
        <f>E2120/L2120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9">
        <f>(J2120/86400)+25569+(-6/24)</f>
        <v>40718.589537037034</v>
      </c>
      <c r="T2120" s="9">
        <f>(I2120/86400)+25569+(-6/24)</f>
        <v>40748.589537037034</v>
      </c>
      <c r="U2120">
        <f>VLOOKUP(F2120,Statenum_data!$A$1:$B$4,2,FALSE)</f>
        <v>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 s="13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>
        <f>E2121/L2121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9">
        <f>(J2121/86400)+25569+(-6/24)</f>
        <v>41106.880150462966</v>
      </c>
      <c r="T2121" s="9">
        <f>(I2121/86400)+25569+(-6/24)</f>
        <v>41136.880150462966</v>
      </c>
      <c r="U2121">
        <f>VLOOKUP(F2121,Statenum_data!$A$1:$B$4,2,FALSE)</f>
        <v>1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 s="13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>
        <f>E2122/L2122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9">
        <f>(J2122/86400)+25569+(-6/24)</f>
        <v>41591.714537037034</v>
      </c>
      <c r="T2122" s="9">
        <f>(I2122/86400)+25569+(-6/24)</f>
        <v>41640.714537037034</v>
      </c>
      <c r="U2122">
        <f>VLOOKUP(F2122,Statenum_data!$A$1:$B$4,2,FALSE)</f>
        <v>1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 s="1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>
        <f>E2123/L2123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9">
        <f>(J2123/86400)+25569+(-6/24)</f>
        <v>42716.4924537037</v>
      </c>
      <c r="T2123" s="9">
        <f>(I2123/86400)+25569+(-6/24)</f>
        <v>42746.4924537037</v>
      </c>
      <c r="U2123">
        <f>VLOOKUP(F2123,Statenum_data!$A$1:$B$4,2,FALSE)</f>
        <v>2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 s="13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>
        <f>E2124/L2124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9">
        <f>(J2124/86400)+25569+(-6/24)</f>
        <v>42712.050567129627</v>
      </c>
      <c r="T2124" s="9">
        <f>(I2124/86400)+25569+(-6/24)</f>
        <v>42742.050567129627</v>
      </c>
      <c r="U2124">
        <f>VLOOKUP(F2124,Statenum_data!$A$1:$B$4,2,FALSE)</f>
        <v>2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 s="13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>
        <f>E2125/L2125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9">
        <f>(J2125/86400)+25569+(-6/24)</f>
        <v>40198.174849537041</v>
      </c>
      <c r="T2125" s="9">
        <f>(I2125/86400)+25569+(-6/24)</f>
        <v>40252.040972222225</v>
      </c>
      <c r="U2125">
        <f>VLOOKUP(F2125,Statenum_data!$A$1:$B$4,2,FALSE)</f>
        <v>2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 s="13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>
        <f>E2126/L2126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9">
        <f>(J2126/86400)+25569+(-6/24)</f>
        <v>40463.778182870374</v>
      </c>
      <c r="T2126" s="9">
        <f>(I2126/86400)+25569+(-6/24)</f>
        <v>40511.958333333336</v>
      </c>
      <c r="U2126">
        <f>VLOOKUP(F2126,Statenum_data!$A$1:$B$4,2,FALSE)</f>
        <v>2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 s="13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>
        <f>E2127/L2127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9">
        <f>(J2127/86400)+25569+(-6/24)</f>
        <v>42190.773530092592</v>
      </c>
      <c r="T2127" s="9">
        <f>(I2127/86400)+25569+(-6/24)</f>
        <v>42220.773530092592</v>
      </c>
      <c r="U2127">
        <f>VLOOKUP(F2127,Statenum_data!$A$1:$B$4,2,FALSE)</f>
        <v>2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 s="13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>
        <f>E2128/L2128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9">
        <f>(J2128/86400)+25569+(-6/24)</f>
        <v>41951.723229166666</v>
      </c>
      <c r="T2128" s="9">
        <f>(I2128/86400)+25569+(-6/24)</f>
        <v>41981.723229166666</v>
      </c>
      <c r="U2128">
        <f>VLOOKUP(F2128,Statenum_data!$A$1:$B$4,2,FALSE)</f>
        <v>2</v>
      </c>
    </row>
    <row r="2129" spans="1:21" x14ac:dyDescent="0.2">
      <c r="A2129">
        <v>2127</v>
      </c>
      <c r="B2129" s="3" t="s">
        <v>2128</v>
      </c>
      <c r="C2129" s="3" t="s">
        <v>6237</v>
      </c>
      <c r="D2129" s="13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>
        <f>E2129/L2129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9">
        <f>(J2129/86400)+25569+(-6/24)</f>
        <v>42045.255358796298</v>
      </c>
      <c r="T2129" s="9">
        <f>(I2129/86400)+25569+(-6/24)</f>
        <v>42075.213692129633</v>
      </c>
      <c r="U2129">
        <f>VLOOKUP(F2129,Statenum_data!$A$1:$B$4,2,FALSE)</f>
        <v>2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 s="13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>
        <f>E2130/L2130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9">
        <f>(J2130/86400)+25569+(-6/24)</f>
        <v>41843.522789351853</v>
      </c>
      <c r="T2130" s="9">
        <f>(I2130/86400)+25569+(-6/24)</f>
        <v>41903.522789351853</v>
      </c>
      <c r="U2130">
        <f>VLOOKUP(F2130,Statenum_data!$A$1:$B$4,2,FALSE)</f>
        <v>2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 s="13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>
        <f>E2131/L2131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9">
        <f>(J2131/86400)+25569+(-6/24)</f>
        <v>42408.774305555555</v>
      </c>
      <c r="T2131" s="9">
        <f>(I2131/86400)+25569+(-6/24)</f>
        <v>42438.774305555555</v>
      </c>
      <c r="U2131">
        <f>VLOOKUP(F2131,Statenum_data!$A$1:$B$4,2,FALSE)</f>
        <v>2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 s="13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>
        <f>E2132/L2132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9">
        <f>(J2132/86400)+25569+(-6/24)</f>
        <v>41831.836377314816</v>
      </c>
      <c r="T2132" s="9">
        <f>(I2132/86400)+25569+(-6/24)</f>
        <v>41866.836377314816</v>
      </c>
      <c r="U2132">
        <f>VLOOKUP(F2132,Statenum_data!$A$1:$B$4,2,FALSE)</f>
        <v>2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 s="1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>
        <f>E2133/L2133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9">
        <f>(J2133/86400)+25569+(-6/24)</f>
        <v>42166.957071759258</v>
      </c>
      <c r="T2133" s="9">
        <f>(I2133/86400)+25569+(-6/24)</f>
        <v>42196.957071759258</v>
      </c>
      <c r="U2133">
        <f>VLOOKUP(F2133,Statenum_data!$A$1:$B$4,2,FALSE)</f>
        <v>2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 s="13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>
        <f>E2134/L2134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9">
        <f>(J2134/86400)+25569+(-6/24)</f>
        <v>41643.237175925926</v>
      </c>
      <c r="T2134" s="9">
        <f>(I2134/86400)+25569+(-6/24)</f>
        <v>41673.237175925926</v>
      </c>
      <c r="U2134">
        <f>VLOOKUP(F2134,Statenum_data!$A$1:$B$4,2,FALSE)</f>
        <v>2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 s="13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>
        <f>E2135/L2135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9">
        <f>(J2135/86400)+25569+(-6/24)</f>
        <v>40618.847210648149</v>
      </c>
      <c r="T2135" s="9">
        <f>(I2135/86400)+25569+(-6/24)</f>
        <v>40657.040972222225</v>
      </c>
      <c r="U2135">
        <f>VLOOKUP(F2135,Statenum_data!$A$1:$B$4,2,FALSE)</f>
        <v>2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 s="13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>
        <f>E2136/L2136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9">
        <f>(J2136/86400)+25569+(-6/24)</f>
        <v>41361.636469907404</v>
      </c>
      <c r="T2136" s="9">
        <f>(I2136/86400)+25569+(-6/24)</f>
        <v>41391.636469907404</v>
      </c>
      <c r="U2136">
        <f>VLOOKUP(F2136,Statenum_data!$A$1:$B$4,2,FALSE)</f>
        <v>2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 s="13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>
        <f>E2137/L2137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9">
        <f>(J2137/86400)+25569+(-6/24)</f>
        <v>41156.71334490741</v>
      </c>
      <c r="T2137" s="9">
        <f>(I2137/86400)+25569+(-6/24)</f>
        <v>41186.71334490741</v>
      </c>
      <c r="U2137">
        <f>VLOOKUP(F2137,Statenum_data!$A$1:$B$4,2,FALSE)</f>
        <v>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 s="13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>
        <f>E2138/L2138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9">
        <f>(J2138/86400)+25569+(-6/24)</f>
        <v>41536.259097222224</v>
      </c>
      <c r="T2138" s="9">
        <f>(I2138/86400)+25569+(-6/24)</f>
        <v>41566.259097222224</v>
      </c>
      <c r="U2138">
        <f>VLOOKUP(F2138,Statenum_data!$A$1:$B$4,2,FALSE)</f>
        <v>2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 s="13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>
        <f>E2139/L2139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9">
        <f>(J2139/86400)+25569+(-6/24)</f>
        <v>41948.521168981482</v>
      </c>
      <c r="T2139" s="9">
        <f>(I2139/86400)+25569+(-6/24)</f>
        <v>41978.521168981482</v>
      </c>
      <c r="U2139">
        <f>VLOOKUP(F2139,Statenum_data!$A$1:$B$4,2,FALSE)</f>
        <v>2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 s="13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>
        <f>E2140/L2140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9">
        <f>(J2140/86400)+25569+(-6/24)</f>
        <v>41556.763182870374</v>
      </c>
      <c r="T2140" s="9">
        <f>(I2140/86400)+25569+(-6/24)</f>
        <v>41586.804849537039</v>
      </c>
      <c r="U2140">
        <f>VLOOKUP(F2140,Statenum_data!$A$1:$B$4,2,FALSE)</f>
        <v>2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 s="13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>
        <f>E2141/L2141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9">
        <f>(J2141/86400)+25569+(-6/24)</f>
        <v>42647.500092592592</v>
      </c>
      <c r="T2141" s="9">
        <f>(I2141/86400)+25569+(-6/24)</f>
        <v>42677.500092592592</v>
      </c>
      <c r="U2141">
        <f>VLOOKUP(F2141,Statenum_data!$A$1:$B$4,2,FALSE)</f>
        <v>2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 s="13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>
        <f>E2142/L2142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9">
        <f>(J2142/86400)+25569+(-6/24)</f>
        <v>41255.583611111113</v>
      </c>
      <c r="T2142" s="9">
        <f>(I2142/86400)+25569+(-6/24)</f>
        <v>41285.583611111113</v>
      </c>
      <c r="U2142">
        <f>VLOOKUP(F2142,Statenum_data!$A$1:$B$4,2,FALSE)</f>
        <v>2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 s="1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t="e">
        <f>E2143/L2143</f>
        <v>#DIV/0!</v>
      </c>
      <c r="Q2143" t="str">
        <f>LEFT(N2143,FIND("/",N2143)-1)</f>
        <v>games</v>
      </c>
      <c r="R2143" t="str">
        <f>RIGHT(N2143,LEN(N2143)-FIND("/",N2143))</f>
        <v>video games</v>
      </c>
      <c r="S2143" s="9">
        <f>(J2143/86400)+25569+(-6/24)</f>
        <v>41926.985636574071</v>
      </c>
      <c r="T2143" s="9">
        <f>(I2143/86400)+25569+(-6/24)</f>
        <v>41957.027303240742</v>
      </c>
      <c r="U2143">
        <f>VLOOKUP(F2143,Statenum_data!$A$1:$B$4,2,FALSE)</f>
        <v>2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 s="13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>
        <f>E2144/L2144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9">
        <f>(J2144/86400)+25569+(-6/24)</f>
        <v>42340.451504629629</v>
      </c>
      <c r="T2144" s="9">
        <f>(I2144/86400)+25569+(-6/24)</f>
        <v>42368.451504629629</v>
      </c>
      <c r="U2144">
        <f>VLOOKUP(F2144,Statenum_data!$A$1:$B$4,2,FALSE)</f>
        <v>2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 s="13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>
        <f>E2145/L2145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9">
        <f>(J2145/86400)+25569+(-6/24)</f>
        <v>40332.636712962965</v>
      </c>
      <c r="T2145" s="9">
        <f>(I2145/86400)+25569+(-6/24)</f>
        <v>40380.541666666664</v>
      </c>
      <c r="U2145">
        <f>VLOOKUP(F2145,Statenum_data!$A$1:$B$4,2,FALSE)</f>
        <v>2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 s="13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>
        <f>E2146/L2146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9">
        <f>(J2146/86400)+25569+(-6/24)</f>
        <v>41499.296759259261</v>
      </c>
      <c r="T2146" s="9">
        <f>(I2146/86400)+25569+(-6/24)</f>
        <v>41531.296759259261</v>
      </c>
      <c r="U2146">
        <f>VLOOKUP(F2146,Statenum_data!$A$1:$B$4,2,FALSE)</f>
        <v>2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 s="13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>
        <f>E2147/L2147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9">
        <f>(J2147/86400)+25569+(-6/24)</f>
        <v>41574.987430555557</v>
      </c>
      <c r="T2147" s="9">
        <f>(I2147/86400)+25569+(-6/24)</f>
        <v>41605.029097222221</v>
      </c>
      <c r="U2147">
        <f>VLOOKUP(F2147,Statenum_data!$A$1:$B$4,2,FALSE)</f>
        <v>2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 s="13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>
        <f>E2148/L2148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9">
        <f>(J2148/86400)+25569+(-6/24)</f>
        <v>42397.429513888885</v>
      </c>
      <c r="T2148" s="9">
        <f>(I2148/86400)+25569+(-6/24)</f>
        <v>42411.429513888885</v>
      </c>
      <c r="U2148">
        <f>VLOOKUP(F2148,Statenum_data!$A$1:$B$4,2,FALSE)</f>
        <v>2</v>
      </c>
    </row>
    <row r="2149" spans="1:21" x14ac:dyDescent="0.2">
      <c r="A2149">
        <v>2147</v>
      </c>
      <c r="B2149" s="3" t="s">
        <v>2148</v>
      </c>
      <c r="C2149" s="3" t="s">
        <v>6257</v>
      </c>
      <c r="D2149" s="13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>
        <f>E2149/L2149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9">
        <f>(J2149/86400)+25569+(-6/24)</f>
        <v>41927.045694444445</v>
      </c>
      <c r="T2149" s="9">
        <f>(I2149/86400)+25569+(-6/24)</f>
        <v>41959.087361111116</v>
      </c>
      <c r="U2149">
        <f>VLOOKUP(F2149,Statenum_data!$A$1:$B$4,2,FALSE)</f>
        <v>2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 s="13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>
        <f>E2150/L2150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9">
        <f>(J2150/86400)+25569+(-6/24)</f>
        <v>42066.483587962968</v>
      </c>
      <c r="T2150" s="9">
        <f>(I2150/86400)+25569+(-6/24)</f>
        <v>42096.441921296297</v>
      </c>
      <c r="U2150">
        <f>VLOOKUP(F2150,Statenum_data!$A$1:$B$4,2,FALSE)</f>
        <v>2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 s="13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t="e">
        <f>E2151/L2151</f>
        <v>#DIV/0!</v>
      </c>
      <c r="Q2151" t="str">
        <f>LEFT(N2151,FIND("/",N2151)-1)</f>
        <v>games</v>
      </c>
      <c r="R2151" t="str">
        <f>RIGHT(N2151,LEN(N2151)-FIND("/",N2151))</f>
        <v>video games</v>
      </c>
      <c r="S2151" s="9">
        <f>(J2151/86400)+25569+(-6/24)</f>
        <v>40354.774953703702</v>
      </c>
      <c r="T2151" s="9">
        <f>(I2151/86400)+25569+(-6/24)</f>
        <v>40389.75</v>
      </c>
      <c r="U2151">
        <f>VLOOKUP(F2151,Statenum_data!$A$1:$B$4,2,FALSE)</f>
        <v>2</v>
      </c>
    </row>
    <row r="2152" spans="1:21" x14ac:dyDescent="0.2">
      <c r="A2152">
        <v>2150</v>
      </c>
      <c r="B2152" s="3" t="s">
        <v>2151</v>
      </c>
      <c r="C2152" s="3" t="s">
        <v>6260</v>
      </c>
      <c r="D2152" s="13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>
        <f>E2152/L2152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9">
        <f>(J2152/86400)+25569+(-6/24)</f>
        <v>42534.034710648149</v>
      </c>
      <c r="T2152" s="9">
        <f>(I2152/86400)+25569+(-6/24)</f>
        <v>42564.034710648149</v>
      </c>
      <c r="U2152">
        <f>VLOOKUP(F2152,Statenum_data!$A$1:$B$4,2,FALSE)</f>
        <v>2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 s="1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>
        <f>E2153/L2153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9">
        <f>(J2153/86400)+25569+(-6/24)</f>
        <v>42520.597384259258</v>
      </c>
      <c r="T2153" s="9">
        <f>(I2153/86400)+25569+(-6/24)</f>
        <v>42550.597384259258</v>
      </c>
      <c r="U2153">
        <f>VLOOKUP(F2153,Statenum_data!$A$1:$B$4,2,FALSE)</f>
        <v>2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 s="13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>
        <f>E2154/L2154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9">
        <f>(J2154/86400)+25569+(-6/24)</f>
        <v>41683.582280092596</v>
      </c>
      <c r="T2154" s="9">
        <f>(I2154/86400)+25569+(-6/24)</f>
        <v>41713.540613425925</v>
      </c>
      <c r="U2154">
        <f>VLOOKUP(F2154,Statenum_data!$A$1:$B$4,2,FALSE)</f>
        <v>2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 s="13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>
        <f>E2155/L2155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9">
        <f>(J2155/86400)+25569+(-6/24)</f>
        <v>41974.661087962959</v>
      </c>
      <c r="T2155" s="9">
        <f>(I2155/86400)+25569+(-6/24)</f>
        <v>42014.082638888889</v>
      </c>
      <c r="U2155">
        <f>VLOOKUP(F2155,Statenum_data!$A$1:$B$4,2,FALSE)</f>
        <v>2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 s="13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>
        <f>E2156/L2156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9">
        <f>(J2156/86400)+25569+(-6/24)</f>
        <v>41647.382256944446</v>
      </c>
      <c r="T2156" s="9">
        <f>(I2156/86400)+25569+(-6/24)</f>
        <v>41667.382256944446</v>
      </c>
      <c r="U2156">
        <f>VLOOKUP(F2156,Statenum_data!$A$1:$B$4,2,FALSE)</f>
        <v>2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 s="13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>
        <f>E2157/L2157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9">
        <f>(J2157/86400)+25569+(-6/24)</f>
        <v>42430.497511574074</v>
      </c>
      <c r="T2157" s="9">
        <f>(I2157/86400)+25569+(-6/24)</f>
        <v>42460.45584490741</v>
      </c>
      <c r="U2157">
        <f>VLOOKUP(F2157,Statenum_data!$A$1:$B$4,2,FALSE)</f>
        <v>2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 s="13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>
        <f>E2158/L2158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9">
        <f>(J2158/86400)+25569+(-6/24)</f>
        <v>41488.60423611111</v>
      </c>
      <c r="T2158" s="9">
        <f>(I2158/86400)+25569+(-6/24)</f>
        <v>41533.60423611111</v>
      </c>
      <c r="U2158">
        <f>VLOOKUP(F2158,Statenum_data!$A$1:$B$4,2,FALSE)</f>
        <v>2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 s="13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>
        <f>E2159/L2159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9">
        <f>(J2159/86400)+25569+(-6/24)</f>
        <v>42694.73128472222</v>
      </c>
      <c r="T2159" s="9">
        <f>(I2159/86400)+25569+(-6/24)</f>
        <v>42727.082638888889</v>
      </c>
      <c r="U2159">
        <f>VLOOKUP(F2159,Statenum_data!$A$1:$B$4,2,FALSE)</f>
        <v>2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 s="13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>
        <f>E2160/L2160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9">
        <f>(J2160/86400)+25569+(-6/24)</f>
        <v>41264.603865740741</v>
      </c>
      <c r="T2160" s="9">
        <f>(I2160/86400)+25569+(-6/24)</f>
        <v>41309.603865740741</v>
      </c>
      <c r="U2160">
        <f>VLOOKUP(F2160,Statenum_data!$A$1:$B$4,2,FALSE)</f>
        <v>2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 s="13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>
        <f>E2161/L2161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9">
        <f>(J2161/86400)+25569+(-6/24)</f>
        <v>40710.481180555558</v>
      </c>
      <c r="T2161" s="9">
        <f>(I2161/86400)+25569+(-6/24)</f>
        <v>40740.481180555558</v>
      </c>
      <c r="U2161">
        <f>VLOOKUP(F2161,Statenum_data!$A$1:$B$4,2,FALSE)</f>
        <v>2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 s="13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>
        <f>E2162/L2162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9">
        <f>(J2162/86400)+25569+(-6/24)</f>
        <v>41018.461863425924</v>
      </c>
      <c r="T2162" s="9">
        <f>(I2162/86400)+25569+(-6/24)</f>
        <v>41048.461863425924</v>
      </c>
      <c r="U2162">
        <f>VLOOKUP(F2162,Statenum_data!$A$1:$B$4,2,FALSE)</f>
        <v>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 s="1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>
        <f>E2163/L2163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9">
        <f>(J2163/86400)+25569+(-6/24)</f>
        <v>42240.602534722224</v>
      </c>
      <c r="T2163" s="9">
        <f>(I2163/86400)+25569+(-6/24)</f>
        <v>42270.602534722224</v>
      </c>
      <c r="U2163">
        <f>VLOOKUP(F2163,Statenum_data!$A$1:$B$4,2,FALSE)</f>
        <v>1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 s="13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>
        <f>E2164/L2164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9">
        <f>(J2164/86400)+25569+(-6/24)</f>
        <v>41813.516099537039</v>
      </c>
      <c r="T2164" s="9">
        <f>(I2164/86400)+25569+(-6/24)</f>
        <v>41844.516099537039</v>
      </c>
      <c r="U2164">
        <f>VLOOKUP(F2164,Statenum_data!$A$1:$B$4,2,FALSE)</f>
        <v>1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 s="13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>
        <f>E2165/L2165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9">
        <f>(J2165/86400)+25569+(-6/24)</f>
        <v>42111.649537037039</v>
      </c>
      <c r="T2165" s="9">
        <f>(I2165/86400)+25569+(-6/24)</f>
        <v>42162.909722222219</v>
      </c>
      <c r="U2165">
        <f>VLOOKUP(F2165,Statenum_data!$A$1:$B$4,2,FALSE)</f>
        <v>1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 s="13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>
        <f>E2166/L2166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9">
        <f>(J2166/86400)+25569+(-6/24)</f>
        <v>42515.46775462963</v>
      </c>
      <c r="T2166" s="9">
        <f>(I2166/86400)+25569+(-6/24)</f>
        <v>42545.915972222225</v>
      </c>
      <c r="U2166">
        <f>VLOOKUP(F2166,Statenum_data!$A$1:$B$4,2,FALSE)</f>
        <v>1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 s="13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>
        <f>E2167/L2167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9">
        <f>(J2167/86400)+25569+(-6/24)</f>
        <v>42438.417071759264</v>
      </c>
      <c r="T2167" s="9">
        <f>(I2167/86400)+25569+(-6/24)</f>
        <v>42468.375405092593</v>
      </c>
      <c r="U2167">
        <f>VLOOKUP(F2167,Statenum_data!$A$1:$B$4,2,FALSE)</f>
        <v>1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 s="13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>
        <f>E2168/L2168</f>
        <v>91.625</v>
      </c>
      <c r="Q2168" t="str">
        <f>LEFT(N2168,FIND("/",N2168)-1)</f>
        <v>music</v>
      </c>
      <c r="R2168" t="str">
        <f>RIGHT(N2168,LEN(N2168)-FIND("/",N2168))</f>
        <v>rock</v>
      </c>
      <c r="S2168" s="9">
        <f>(J2168/86400)+25569+(-6/24)</f>
        <v>41933.588171296295</v>
      </c>
      <c r="T2168" s="9">
        <f>(I2168/86400)+25569+(-6/24)</f>
        <v>41978.629837962959</v>
      </c>
      <c r="U2168">
        <f>VLOOKUP(F2168,Statenum_data!$A$1:$B$4,2,FALSE)</f>
        <v>1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 s="13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>
        <f>E2169/L2169</f>
        <v>22.5</v>
      </c>
      <c r="Q2169" t="str">
        <f>LEFT(N2169,FIND("/",N2169)-1)</f>
        <v>music</v>
      </c>
      <c r="R2169" t="str">
        <f>RIGHT(N2169,LEN(N2169)-FIND("/",N2169))</f>
        <v>rock</v>
      </c>
      <c r="S2169" s="9">
        <f>(J2169/86400)+25569+(-6/24)</f>
        <v>41152.816400462965</v>
      </c>
      <c r="T2169" s="9">
        <f>(I2169/86400)+25569+(-6/24)</f>
        <v>41166.816400462965</v>
      </c>
      <c r="U2169">
        <f>VLOOKUP(F2169,Statenum_data!$A$1:$B$4,2,FALSE)</f>
        <v>1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 s="13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>
        <f>E2170/L2170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9">
        <f>(J2170/86400)+25569+(-6/24)</f>
        <v>42745.350243055553</v>
      </c>
      <c r="T2170" s="9">
        <f>(I2170/86400)+25569+(-6/24)</f>
        <v>42775.958333333328</v>
      </c>
      <c r="U2170">
        <f>VLOOKUP(F2170,Statenum_data!$A$1:$B$4,2,FALSE)</f>
        <v>1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 s="13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>
        <f>E2171/L2171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9">
        <f>(J2171/86400)+25569+(-6/24)</f>
        <v>42793.450821759259</v>
      </c>
      <c r="T2171" s="9">
        <f>(I2171/86400)+25569+(-6/24)</f>
        <v>42796.450821759259</v>
      </c>
      <c r="U2171">
        <f>VLOOKUP(F2171,Statenum_data!$A$1:$B$4,2,FALSE)</f>
        <v>1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 s="13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>
        <f>E2172/L2172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9">
        <f>(J2172/86400)+25569+(-6/24)</f>
        <v>42198.500254629631</v>
      </c>
      <c r="T2172" s="9">
        <f>(I2172/86400)+25569+(-6/24)</f>
        <v>42238.500254629631</v>
      </c>
      <c r="U2172">
        <f>VLOOKUP(F2172,Statenum_data!$A$1:$B$4,2,FALSE)</f>
        <v>1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 s="1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>
        <f>E2173/L2173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9">
        <f>(J2173/86400)+25569+(-6/24)</f>
        <v>42141.70711805555</v>
      </c>
      <c r="T2173" s="9">
        <f>(I2173/86400)+25569+(-6/24)</f>
        <v>42176.958333333328</v>
      </c>
      <c r="U2173">
        <f>VLOOKUP(F2173,Statenum_data!$A$1:$B$4,2,FALSE)</f>
        <v>1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 s="13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>
        <f>E2174/L2174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9">
        <f>(J2174/86400)+25569+(-6/24)</f>
        <v>42082.330092592594</v>
      </c>
      <c r="T2174" s="9">
        <f>(I2174/86400)+25569+(-6/24)</f>
        <v>42112.330092592594</v>
      </c>
      <c r="U2174">
        <f>VLOOKUP(F2174,Statenum_data!$A$1:$B$4,2,FALSE)</f>
        <v>1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 s="13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>
        <f>E2175/L2175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9">
        <f>(J2175/86400)+25569+(-6/24)</f>
        <v>41495.442627314813</v>
      </c>
      <c r="T2175" s="9">
        <f>(I2175/86400)+25569+(-6/24)</f>
        <v>41526.915972222225</v>
      </c>
      <c r="U2175">
        <f>VLOOKUP(F2175,Statenum_data!$A$1:$B$4,2,FALSE)</f>
        <v>1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 s="13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>
        <f>E2176/L2176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9">
        <f>(J2176/86400)+25569+(-6/24)</f>
        <v>42465.292905092589</v>
      </c>
      <c r="T2176" s="9">
        <f>(I2176/86400)+25569+(-6/24)</f>
        <v>42495.292905092589</v>
      </c>
      <c r="U2176">
        <f>VLOOKUP(F2176,Statenum_data!$A$1:$B$4,2,FALSE)</f>
        <v>1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 s="13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>
        <f>E2177/L2177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9">
        <f>(J2177/86400)+25569+(-6/24)</f>
        <v>42564.759097222224</v>
      </c>
      <c r="T2177" s="9">
        <f>(I2177/86400)+25569+(-6/24)</f>
        <v>42571.759097222224</v>
      </c>
      <c r="U2177">
        <f>VLOOKUP(F2177,Statenum_data!$A$1:$B$4,2,FALSE)</f>
        <v>1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 s="13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>
        <f>E2178/L2178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9">
        <f>(J2178/86400)+25569+(-6/24)</f>
        <v>42096.383206018523</v>
      </c>
      <c r="T2178" s="9">
        <f>(I2178/86400)+25569+(-6/24)</f>
        <v>42126.383206018523</v>
      </c>
      <c r="U2178">
        <f>VLOOKUP(F2178,Statenum_data!$A$1:$B$4,2,FALSE)</f>
        <v>1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 s="13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>
        <f>E2179/L2179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9">
        <f>(J2179/86400)+25569+(-6/24)</f>
        <v>42502.000775462962</v>
      </c>
      <c r="T2179" s="9">
        <f>(I2179/86400)+25569+(-6/24)</f>
        <v>42527.000775462962</v>
      </c>
      <c r="U2179">
        <f>VLOOKUP(F2179,Statenum_data!$A$1:$B$4,2,FALSE)</f>
        <v>1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 s="13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>
        <f>E2180/L2180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9">
        <f>(J2180/86400)+25569+(-6/24)</f>
        <v>42723.38653935185</v>
      </c>
      <c r="T2180" s="9">
        <f>(I2180/86400)+25569+(-6/24)</f>
        <v>42753.38653935185</v>
      </c>
      <c r="U2180">
        <f>VLOOKUP(F2180,Statenum_data!$A$1:$B$4,2,FALSE)</f>
        <v>1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 s="13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>
        <f>E2181/L2181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9">
        <f>(J2181/86400)+25569+(-6/24)</f>
        <v>42074.921203703707</v>
      </c>
      <c r="T2181" s="9">
        <f>(I2181/86400)+25569+(-6/24)</f>
        <v>42104.921203703707</v>
      </c>
      <c r="U2181">
        <f>VLOOKUP(F2181,Statenum_data!$A$1:$B$4,2,FALSE)</f>
        <v>1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 s="13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>
        <f>E2182/L2182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9">
        <f>(J2182/86400)+25569+(-6/24)</f>
        <v>42279.419768518521</v>
      </c>
      <c r="T2182" s="9">
        <f>(I2182/86400)+25569+(-6/24)</f>
        <v>42321.461435185185</v>
      </c>
      <c r="U2182">
        <f>VLOOKUP(F2182,Statenum_data!$A$1:$B$4,2,FALSE)</f>
        <v>1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 s="1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>
        <f>E2183/L2183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9">
        <f>(J2183/86400)+25569+(-6/24)</f>
        <v>42772.755243055552</v>
      </c>
      <c r="T2183" s="9">
        <f>(I2183/86400)+25569+(-6/24)</f>
        <v>42786.755243055552</v>
      </c>
      <c r="U2183">
        <f>VLOOKUP(F2183,Statenum_data!$A$1:$B$4,2,FALSE)</f>
        <v>1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 s="13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>
        <f>E2184/L2184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9">
        <f>(J2184/86400)+25569+(-6/24)</f>
        <v>41879.650752314818</v>
      </c>
      <c r="T2184" s="9">
        <f>(I2184/86400)+25569+(-6/24)</f>
        <v>41914.650752314818</v>
      </c>
      <c r="U2184">
        <f>VLOOKUP(F2184,Statenum_data!$A$1:$B$4,2,FALSE)</f>
        <v>1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 s="13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>
        <f>E2185/L2185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9">
        <f>(J2185/86400)+25569+(-6/24)</f>
        <v>42745.115474537037</v>
      </c>
      <c r="T2185" s="9">
        <f>(I2185/86400)+25569+(-6/24)</f>
        <v>42774.958333333328</v>
      </c>
      <c r="U2185">
        <f>VLOOKUP(F2185,Statenum_data!$A$1:$B$4,2,FALSE)</f>
        <v>1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 s="13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>
        <f>E2186/L2186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9">
        <f>(J2186/86400)+25569+(-6/24)</f>
        <v>42380.440289351856</v>
      </c>
      <c r="T2186" s="9">
        <f>(I2186/86400)+25569+(-6/24)</f>
        <v>42394.416666666672</v>
      </c>
      <c r="U2186">
        <f>VLOOKUP(F2186,Statenum_data!$A$1:$B$4,2,FALSE)</f>
        <v>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 s="13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>
        <f>E2187/L2187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9">
        <f>(J2187/86400)+25569+(-6/24)</f>
        <v>41319.099988425922</v>
      </c>
      <c r="T2187" s="9">
        <f>(I2187/86400)+25569+(-6/24)</f>
        <v>41359.099988425922</v>
      </c>
      <c r="U2187">
        <f>VLOOKUP(F2187,Statenum_data!$A$1:$B$4,2,FALSE)</f>
        <v>1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 s="13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>
        <f>E2188/L2188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9">
        <f>(J2188/86400)+25569+(-6/24)</f>
        <v>42583.365081018521</v>
      </c>
      <c r="T2188" s="9">
        <f>(I2188/86400)+25569+(-6/24)</f>
        <v>42619.833333333328</v>
      </c>
      <c r="U2188">
        <f>VLOOKUP(F2188,Statenum_data!$A$1:$B$4,2,FALSE)</f>
        <v>1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 s="13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>
        <f>E2189/L2189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9">
        <f>(J2189/86400)+25569+(-6/24)</f>
        <v>42067.959097222221</v>
      </c>
      <c r="T2189" s="9">
        <f>(I2189/86400)+25569+(-6/24)</f>
        <v>42096.915972222225</v>
      </c>
      <c r="U2189">
        <f>VLOOKUP(F2189,Statenum_data!$A$1:$B$4,2,FALSE)</f>
        <v>1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 s="13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>
        <f>E2190/L2190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9">
        <f>(J2190/86400)+25569+(-6/24)</f>
        <v>42633.336122685185</v>
      </c>
      <c r="T2190" s="9">
        <f>(I2190/86400)+25569+(-6/24)</f>
        <v>42668.458333333328</v>
      </c>
      <c r="U2190">
        <f>VLOOKUP(F2190,Statenum_data!$A$1:$B$4,2,FALSE)</f>
        <v>1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 s="13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>
        <f>E2191/L2191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9">
        <f>(J2191/86400)+25569+(-6/24)</f>
        <v>42467.538194444445</v>
      </c>
      <c r="T2191" s="9">
        <f>(I2191/86400)+25569+(-6/24)</f>
        <v>42481.666666666672</v>
      </c>
      <c r="U2191">
        <f>VLOOKUP(F2191,Statenum_data!$A$1:$B$4,2,FALSE)</f>
        <v>1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 s="13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>
        <f>E2192/L2192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9">
        <f>(J2192/86400)+25569+(-6/24)</f>
        <v>42417.375046296293</v>
      </c>
      <c r="T2192" s="9">
        <f>(I2192/86400)+25569+(-6/24)</f>
        <v>42452.040972222225</v>
      </c>
      <c r="U2192">
        <f>VLOOKUP(F2192,Statenum_data!$A$1:$B$4,2,FALSE)</f>
        <v>1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 s="1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>
        <f>E2193/L2193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9">
        <f>(J2193/86400)+25569+(-6/24)</f>
        <v>42768.583645833336</v>
      </c>
      <c r="T2193" s="9">
        <f>(I2193/86400)+25569+(-6/24)</f>
        <v>42780.583645833336</v>
      </c>
      <c r="U2193">
        <f>VLOOKUP(F2193,Statenum_data!$A$1:$B$4,2,FALSE)</f>
        <v>1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 s="13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>
        <f>E2194/L2194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9">
        <f>(J2194/86400)+25569+(-6/24)</f>
        <v>42691.6012037037</v>
      </c>
      <c r="T2194" s="9">
        <f>(I2194/86400)+25569+(-6/24)</f>
        <v>42719.708333333328</v>
      </c>
      <c r="U2194">
        <f>VLOOKUP(F2194,Statenum_data!$A$1:$B$4,2,FALSE)</f>
        <v>1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 s="13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>
        <f>E2195/L2195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9">
        <f>(J2195/86400)+25569+(-6/24)</f>
        <v>42664.155925925923</v>
      </c>
      <c r="T2195" s="9">
        <f>(I2195/86400)+25569+(-6/24)</f>
        <v>42694.957638888889</v>
      </c>
      <c r="U2195">
        <f>VLOOKUP(F2195,Statenum_data!$A$1:$B$4,2,FALSE)</f>
        <v>1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 s="13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>
        <f>E2196/L2196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9">
        <f>(J2196/86400)+25569+(-6/24)</f>
        <v>42425.507986111115</v>
      </c>
      <c r="T2196" s="9">
        <f>(I2196/86400)+25569+(-6/24)</f>
        <v>42455.466319444444</v>
      </c>
      <c r="U2196">
        <f>VLOOKUP(F2196,Statenum_data!$A$1:$B$4,2,FALSE)</f>
        <v>1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 s="13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>
        <f>E2197/L2197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9">
        <f>(J2197/86400)+25569+(-6/24)</f>
        <v>42197.521990740745</v>
      </c>
      <c r="T2197" s="9">
        <f>(I2197/86400)+25569+(-6/24)</f>
        <v>42227.521990740745</v>
      </c>
      <c r="U2197">
        <f>VLOOKUP(F2197,Statenum_data!$A$1:$B$4,2,FALSE)</f>
        <v>1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 s="13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>
        <f>E2198/L2198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9">
        <f>(J2198/86400)+25569+(-6/24)</f>
        <v>42675.237291666665</v>
      </c>
      <c r="T2198" s="9">
        <f>(I2198/86400)+25569+(-6/24)</f>
        <v>42706.041666666672</v>
      </c>
      <c r="U2198">
        <f>VLOOKUP(F2198,Statenum_data!$A$1:$B$4,2,FALSE)</f>
        <v>1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 s="13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>
        <f>E2199/L2199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9">
        <f>(J2199/86400)+25569+(-6/24)</f>
        <v>42033.334016203706</v>
      </c>
      <c r="T2199" s="9">
        <f>(I2199/86400)+25569+(-6/24)</f>
        <v>42063.334016203706</v>
      </c>
      <c r="U2199">
        <f>VLOOKUP(F2199,Statenum_data!$A$1:$B$4,2,FALSE)</f>
        <v>1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 s="13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>
        <f>E2200/L2200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9">
        <f>(J2200/86400)+25569+(-6/24)</f>
        <v>42292.263888888891</v>
      </c>
      <c r="T2200" s="9">
        <f>(I2200/86400)+25569+(-6/24)</f>
        <v>42322.305555555555</v>
      </c>
      <c r="U2200">
        <f>VLOOKUP(F2200,Statenum_data!$A$1:$B$4,2,FALSE)</f>
        <v>1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 s="13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>
        <f>E2201/L2201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9">
        <f>(J2201/86400)+25569+(-6/24)</f>
        <v>42262.166643518518</v>
      </c>
      <c r="T2201" s="9">
        <f>(I2201/86400)+25569+(-6/24)</f>
        <v>42292.166643518518</v>
      </c>
      <c r="U2201">
        <f>VLOOKUP(F2201,Statenum_data!$A$1:$B$4,2,FALSE)</f>
        <v>1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 s="13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>
        <f>E2202/L2202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9">
        <f>(J2202/86400)+25569+(-6/24)</f>
        <v>42163.375787037032</v>
      </c>
      <c r="T2202" s="9">
        <f>(I2202/86400)+25569+(-6/24)</f>
        <v>42190.875</v>
      </c>
      <c r="U2202">
        <f>VLOOKUP(F2202,Statenum_data!$A$1:$B$4,2,FALSE)</f>
        <v>1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 s="1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>
        <f>E2203/L2203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9">
        <f>(J2203/86400)+25569+(-6/24)</f>
        <v>41276.596817129626</v>
      </c>
      <c r="T2203" s="9">
        <f>(I2203/86400)+25569+(-6/24)</f>
        <v>41290.596817129626</v>
      </c>
      <c r="U2203">
        <f>VLOOKUP(F2203,Statenum_data!$A$1:$B$4,2,FALSE)</f>
        <v>1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 s="13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>
        <f>E2204/L2204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9">
        <f>(J2204/86400)+25569+(-6/24)</f>
        <v>41184.599166666667</v>
      </c>
      <c r="T2204" s="9">
        <f>(I2204/86400)+25569+(-6/24)</f>
        <v>41214.599166666667</v>
      </c>
      <c r="U2204">
        <f>VLOOKUP(F2204,Statenum_data!$A$1:$B$4,2,FALSE)</f>
        <v>1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 s="13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>
        <f>E2205/L2205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9">
        <f>(J2205/86400)+25569+(-6/24)</f>
        <v>42241.60974537037</v>
      </c>
      <c r="T2205" s="9">
        <f>(I2205/86400)+25569+(-6/24)</f>
        <v>42271.60974537037</v>
      </c>
      <c r="U2205">
        <f>VLOOKUP(F2205,Statenum_data!$A$1:$B$4,2,FALSE)</f>
        <v>1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 s="13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>
        <f>E2206/L2206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9">
        <f>(J2206/86400)+25569+(-6/24)</f>
        <v>41312.061562499999</v>
      </c>
      <c r="T2206" s="9">
        <f>(I2206/86400)+25569+(-6/24)</f>
        <v>41342.061562499999</v>
      </c>
      <c r="U2206">
        <f>VLOOKUP(F2206,Statenum_data!$A$1:$B$4,2,FALSE)</f>
        <v>1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 s="13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>
        <f>E2207/L2207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9">
        <f>(J2207/86400)+25569+(-6/24)</f>
        <v>41031.571631944447</v>
      </c>
      <c r="T2207" s="9">
        <f>(I2207/86400)+25569+(-6/24)</f>
        <v>41061.571631944447</v>
      </c>
      <c r="U2207">
        <f>VLOOKUP(F2207,Statenum_data!$A$1:$B$4,2,FALSE)</f>
        <v>1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 s="13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>
        <f>E2208/L2208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9">
        <f>(J2208/86400)+25569+(-6/24)</f>
        <v>40997.007222222222</v>
      </c>
      <c r="T2208" s="9">
        <f>(I2208/86400)+25569+(-6/24)</f>
        <v>41015.007222222222</v>
      </c>
      <c r="U2208">
        <f>VLOOKUP(F2208,Statenum_data!$A$1:$B$4,2,FALSE)</f>
        <v>1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 s="13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>
        <f>E2209/L2209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9">
        <f>(J2209/86400)+25569+(-6/24)</f>
        <v>41563.944131944445</v>
      </c>
      <c r="T2209" s="9">
        <f>(I2209/86400)+25569+(-6/24)</f>
        <v>41593.985798611109</v>
      </c>
      <c r="U2209">
        <f>VLOOKUP(F2209,Statenum_data!$A$1:$B$4,2,FALSE)</f>
        <v>1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 s="13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>
        <f>E2210/L2210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9">
        <f>(J2210/86400)+25569+(-6/24)</f>
        <v>40946.632245370369</v>
      </c>
      <c r="T2210" s="9">
        <f>(I2210/86400)+25569+(-6/24)</f>
        <v>41005.916666666664</v>
      </c>
      <c r="U2210">
        <f>VLOOKUP(F2210,Statenum_data!$A$1:$B$4,2,FALSE)</f>
        <v>1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 s="13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>
        <f>E2211/L2211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9">
        <f>(J2211/86400)+25569+(-6/24)</f>
        <v>41732.229675925926</v>
      </c>
      <c r="T2211" s="9">
        <f>(I2211/86400)+25569+(-6/24)</f>
        <v>41743.708333333336</v>
      </c>
      <c r="U2211">
        <f>VLOOKUP(F2211,Statenum_data!$A$1:$B$4,2,FALSE)</f>
        <v>1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 s="13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>
        <f>E2212/L2212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9">
        <f>(J2212/86400)+25569+(-6/24)</f>
        <v>40955.816087962965</v>
      </c>
      <c r="T2212" s="9">
        <f>(I2212/86400)+25569+(-6/24)</f>
        <v>41013.483333333337</v>
      </c>
      <c r="U2212">
        <f>VLOOKUP(F2212,Statenum_data!$A$1:$B$4,2,FALSE)</f>
        <v>1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 s="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>
        <f>E2213/L2213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9">
        <f>(J2213/86400)+25569+(-6/24)</f>
        <v>41716.535011574073</v>
      </c>
      <c r="T2213" s="9">
        <f>(I2213/86400)+25569+(-6/24)</f>
        <v>41739.040972222225</v>
      </c>
      <c r="U2213">
        <f>VLOOKUP(F2213,Statenum_data!$A$1:$B$4,2,FALSE)</f>
        <v>1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 s="13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>
        <f>E2214/L2214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9">
        <f>(J2214/86400)+25569+(-6/24)</f>
        <v>41548.497418981482</v>
      </c>
      <c r="T2214" s="9">
        <f>(I2214/86400)+25569+(-6/24)</f>
        <v>41581.791666666664</v>
      </c>
      <c r="U2214">
        <f>VLOOKUP(F2214,Statenum_data!$A$1:$B$4,2,FALSE)</f>
        <v>1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 s="13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>
        <f>E2215/L2215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9">
        <f>(J2215/86400)+25569+(-6/24)</f>
        <v>42109.576145833329</v>
      </c>
      <c r="T2215" s="9">
        <f>(I2215/86400)+25569+(-6/24)</f>
        <v>42139.576145833329</v>
      </c>
      <c r="U2215">
        <f>VLOOKUP(F2215,Statenum_data!$A$1:$B$4,2,FALSE)</f>
        <v>1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 s="13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>
        <f>E2216/L2216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9">
        <f>(J2216/86400)+25569+(-6/24)</f>
        <v>41646.542222222226</v>
      </c>
      <c r="T2216" s="9">
        <f>(I2216/86400)+25569+(-6/24)</f>
        <v>41676.542222222226</v>
      </c>
      <c r="U2216">
        <f>VLOOKUP(F2216,Statenum_data!$A$1:$B$4,2,FALSE)</f>
        <v>1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 s="13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>
        <f>E2217/L2217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9">
        <f>(J2217/86400)+25569+(-6/24)</f>
        <v>40958.467268518521</v>
      </c>
      <c r="T2217" s="9">
        <f>(I2217/86400)+25569+(-6/24)</f>
        <v>40981.040972222225</v>
      </c>
      <c r="U2217">
        <f>VLOOKUP(F2217,Statenum_data!$A$1:$B$4,2,FALSE)</f>
        <v>1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 s="13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>
        <f>E2218/L2218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9">
        <f>(J2218/86400)+25569+(-6/24)</f>
        <v>42194.50167824074</v>
      </c>
      <c r="T2218" s="9">
        <f>(I2218/86400)+25569+(-6/24)</f>
        <v>42208.50167824074</v>
      </c>
      <c r="U2218">
        <f>VLOOKUP(F2218,Statenum_data!$A$1:$B$4,2,FALSE)</f>
        <v>1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 s="13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>
        <f>E2219/L2219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9">
        <f>(J2219/86400)+25569+(-6/24)</f>
        <v>42299.526770833334</v>
      </c>
      <c r="T2219" s="9">
        <f>(I2219/86400)+25569+(-6/24)</f>
        <v>42310.083333333328</v>
      </c>
      <c r="U2219">
        <f>VLOOKUP(F2219,Statenum_data!$A$1:$B$4,2,FALSE)</f>
        <v>1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 s="13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>
        <f>E2220/L2220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9">
        <f>(J2220/86400)+25569+(-6/24)</f>
        <v>41127.562303240738</v>
      </c>
      <c r="T2220" s="9">
        <f>(I2220/86400)+25569+(-6/24)</f>
        <v>41149.75</v>
      </c>
      <c r="U2220">
        <f>VLOOKUP(F2220,Statenum_data!$A$1:$B$4,2,FALSE)</f>
        <v>1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 s="13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>
        <f>E2221/L2221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9">
        <f>(J2221/86400)+25569+(-6/24)</f>
        <v>42205.468888888892</v>
      </c>
      <c r="T2221" s="9">
        <f>(I2221/86400)+25569+(-6/24)</f>
        <v>42235.468888888892</v>
      </c>
      <c r="U2221">
        <f>VLOOKUP(F2221,Statenum_data!$A$1:$B$4,2,FALSE)</f>
        <v>1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 s="13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>
        <f>E2222/L2222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9">
        <f>(J2222/86400)+25569+(-6/24)</f>
        <v>41451.810601851852</v>
      </c>
      <c r="T2222" s="9">
        <f>(I2222/86400)+25569+(-6/24)</f>
        <v>41481.810601851852</v>
      </c>
      <c r="U2222">
        <f>VLOOKUP(F2222,Statenum_data!$A$1:$B$4,2,FALSE)</f>
        <v>1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 s="1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>
        <f>E2223/L2223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9">
        <f>(J2223/86400)+25569+(-6/24)</f>
        <v>42452.416770833333</v>
      </c>
      <c r="T2223" s="9">
        <f>(I2223/86400)+25569+(-6/24)</f>
        <v>42482.75</v>
      </c>
      <c r="U2223">
        <f>VLOOKUP(F2223,Statenum_data!$A$1:$B$4,2,FALSE)</f>
        <v>1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 s="13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>
        <f>E2224/L2224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9">
        <f>(J2224/86400)+25569+(-6/24)</f>
        <v>40906.537581018521</v>
      </c>
      <c r="T2224" s="9">
        <f>(I2224/86400)+25569+(-6/24)</f>
        <v>40936.537581018521</v>
      </c>
      <c r="U2224">
        <f>VLOOKUP(F2224,Statenum_data!$A$1:$B$4,2,FALSE)</f>
        <v>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 s="13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>
        <f>E2225/L2225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9">
        <f>(J2225/86400)+25569+(-6/24)</f>
        <v>42152.390833333338</v>
      </c>
      <c r="T2225" s="9">
        <f>(I2225/86400)+25569+(-6/24)</f>
        <v>42182.390833333338</v>
      </c>
      <c r="U2225">
        <f>VLOOKUP(F2225,Statenum_data!$A$1:$B$4,2,FALSE)</f>
        <v>1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 s="13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>
        <f>E2226/L2226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9">
        <f>(J2226/86400)+25569+(-6/24)</f>
        <v>42644.417534722219</v>
      </c>
      <c r="T2226" s="9">
        <f>(I2226/86400)+25569+(-6/24)</f>
        <v>42672.541666666672</v>
      </c>
      <c r="U2226">
        <f>VLOOKUP(F2226,Statenum_data!$A$1:$B$4,2,FALSE)</f>
        <v>1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 s="13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>
        <f>E2227/L2227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9">
        <f>(J2227/86400)+25569+(-6/24)</f>
        <v>41873.54184027778</v>
      </c>
      <c r="T2227" s="9">
        <f>(I2227/86400)+25569+(-6/24)</f>
        <v>41903.54184027778</v>
      </c>
      <c r="U2227">
        <f>VLOOKUP(F2227,Statenum_data!$A$1:$B$4,2,FALSE)</f>
        <v>1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 s="13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>
        <f>E2228/L2228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9">
        <f>(J2228/86400)+25569+(-6/24)</f>
        <v>42381.54886574074</v>
      </c>
      <c r="T2228" s="9">
        <f>(I2228/86400)+25569+(-6/24)</f>
        <v>42411.957638888889</v>
      </c>
      <c r="U2228">
        <f>VLOOKUP(F2228,Statenum_data!$A$1:$B$4,2,FALSE)</f>
        <v>1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 s="13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>
        <f>E2229/L2229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9">
        <f>(J2229/86400)+25569+(-6/24)</f>
        <v>41561.557349537034</v>
      </c>
      <c r="T2229" s="9">
        <f>(I2229/86400)+25569+(-6/24)</f>
        <v>41591.599016203705</v>
      </c>
      <c r="U2229">
        <f>VLOOKUP(F2229,Statenum_data!$A$1:$B$4,2,FALSE)</f>
        <v>1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 s="13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>
        <f>E2230/L2230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9">
        <f>(J2230/86400)+25569+(-6/24)</f>
        <v>42202.028194444443</v>
      </c>
      <c r="T2230" s="9">
        <f>(I2230/86400)+25569+(-6/24)</f>
        <v>42232.028194444443</v>
      </c>
      <c r="U2230">
        <f>VLOOKUP(F2230,Statenum_data!$A$1:$B$4,2,FALSE)</f>
        <v>1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 s="13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>
        <f>E2231/L2231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9">
        <f>(J2231/86400)+25569+(-6/24)</f>
        <v>41484.414247685185</v>
      </c>
      <c r="T2231" s="9">
        <f>(I2231/86400)+25569+(-6/24)</f>
        <v>41519.916666666664</v>
      </c>
      <c r="U2231">
        <f>VLOOKUP(F2231,Statenum_data!$A$1:$B$4,2,FALSE)</f>
        <v>1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 s="13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>
        <f>E2232/L2232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9">
        <f>(J2232/86400)+25569+(-6/24)</f>
        <v>41724.631099537037</v>
      </c>
      <c r="T2232" s="9">
        <f>(I2232/86400)+25569+(-6/24)</f>
        <v>41754.631099537037</v>
      </c>
      <c r="U2232">
        <f>VLOOKUP(F2232,Statenum_data!$A$1:$B$4,2,FALSE)</f>
        <v>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 s="1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>
        <f>E2233/L2233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9">
        <f>(J2233/86400)+25569+(-6/24)</f>
        <v>41423.660891203705</v>
      </c>
      <c r="T2233" s="9">
        <f>(I2233/86400)+25569+(-6/24)</f>
        <v>41449.958333333336</v>
      </c>
      <c r="U2233">
        <f>VLOOKUP(F2233,Statenum_data!$A$1:$B$4,2,FALSE)</f>
        <v>1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 s="13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>
        <f>E2234/L2234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9">
        <f>(J2234/86400)+25569+(-6/24)</f>
        <v>41806.544074074074</v>
      </c>
      <c r="T2234" s="9">
        <f>(I2234/86400)+25569+(-6/24)</f>
        <v>41838.875</v>
      </c>
      <c r="U2234">
        <f>VLOOKUP(F2234,Statenum_data!$A$1:$B$4,2,FALSE)</f>
        <v>1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 s="13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>
        <f>E2235/L2235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9">
        <f>(J2235/86400)+25569+(-6/24)</f>
        <v>42331.128923611112</v>
      </c>
      <c r="T2235" s="9">
        <f>(I2235/86400)+25569+(-6/24)</f>
        <v>42351.75</v>
      </c>
      <c r="U2235">
        <f>VLOOKUP(F2235,Statenum_data!$A$1:$B$4,2,FALSE)</f>
        <v>1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 s="13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>
        <f>E2236/L2236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9">
        <f>(J2236/86400)+25569+(-6/24)</f>
        <v>42710.574618055558</v>
      </c>
      <c r="T2236" s="9">
        <f>(I2236/86400)+25569+(-6/24)</f>
        <v>42740.574618055558</v>
      </c>
      <c r="U2236">
        <f>VLOOKUP(F2236,Statenum_data!$A$1:$B$4,2,FALSE)</f>
        <v>1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 s="13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>
        <f>E2237/L2237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9">
        <f>(J2237/86400)+25569+(-6/24)</f>
        <v>42061.772118055553</v>
      </c>
      <c r="T2237" s="9">
        <f>(I2237/86400)+25569+(-6/24)</f>
        <v>42091.730451388888</v>
      </c>
      <c r="U2237">
        <f>VLOOKUP(F2237,Statenum_data!$A$1:$B$4,2,FALSE)</f>
        <v>1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 s="13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>
        <f>E2238/L2238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9">
        <f>(J2238/86400)+25569+(-6/24)</f>
        <v>42371.367164351846</v>
      </c>
      <c r="T2238" s="9">
        <f>(I2238/86400)+25569+(-6/24)</f>
        <v>42401.367164351846</v>
      </c>
      <c r="U2238">
        <f>VLOOKUP(F2238,Statenum_data!$A$1:$B$4,2,FALSE)</f>
        <v>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 s="13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>
        <f>E2239/L2239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9">
        <f>(J2239/86400)+25569+(-6/24)</f>
        <v>41914.753275462965</v>
      </c>
      <c r="T2239" s="9">
        <f>(I2239/86400)+25569+(-6/24)</f>
        <v>41955.082638888889</v>
      </c>
      <c r="U2239">
        <f>VLOOKUP(F2239,Statenum_data!$A$1:$B$4,2,FALSE)</f>
        <v>1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 s="13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>
        <f>E2240/L2240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9">
        <f>(J2240/86400)+25569+(-6/24)</f>
        <v>42774.371712962966</v>
      </c>
      <c r="T2240" s="9">
        <f>(I2240/86400)+25569+(-6/24)</f>
        <v>42804.371712962966</v>
      </c>
      <c r="U2240">
        <f>VLOOKUP(F2240,Statenum_data!$A$1:$B$4,2,FALSE)</f>
        <v>1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 s="13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>
        <f>E2241/L2241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9">
        <f>(J2241/86400)+25569+(-6/24)</f>
        <v>41572.708495370374</v>
      </c>
      <c r="T2241" s="9">
        <f>(I2241/86400)+25569+(-6/24)</f>
        <v>41608.918055555558</v>
      </c>
      <c r="U2241">
        <f>VLOOKUP(F2241,Statenum_data!$A$1:$B$4,2,FALSE)</f>
        <v>1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 s="13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>
        <f>E2242/L2242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9">
        <f>(J2242/86400)+25569+(-6/24)</f>
        <v>42452.575740740736</v>
      </c>
      <c r="T2242" s="9">
        <f>(I2242/86400)+25569+(-6/24)</f>
        <v>42482.575740740736</v>
      </c>
      <c r="U2242">
        <f>VLOOKUP(F2242,Statenum_data!$A$1:$B$4,2,FALSE)</f>
        <v>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 s="1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>
        <f>E2243/L2243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9">
        <f>(J2243/86400)+25569+(-6/24)</f>
        <v>42766.577546296292</v>
      </c>
      <c r="T2243" s="9">
        <f>(I2243/86400)+25569+(-6/24)</f>
        <v>42796.577546296292</v>
      </c>
      <c r="U2243">
        <f>VLOOKUP(F2243,Statenum_data!$A$1:$B$4,2,FALSE)</f>
        <v>1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 s="13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>
        <f>E2244/L2244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9">
        <f>(J2244/86400)+25569+(-6/24)</f>
        <v>41569.325613425928</v>
      </c>
      <c r="T2244" s="9">
        <f>(I2244/86400)+25569+(-6/24)</f>
        <v>41604.876388888893</v>
      </c>
      <c r="U2244">
        <f>VLOOKUP(F2244,Statenum_data!$A$1:$B$4,2,FALSE)</f>
        <v>1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 s="13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>
        <f>E2245/L2245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9">
        <f>(J2245/86400)+25569+(-6/24)</f>
        <v>42800.501041666663</v>
      </c>
      <c r="T2245" s="9">
        <f>(I2245/86400)+25569+(-6/24)</f>
        <v>42806.875</v>
      </c>
      <c r="U2245">
        <f>VLOOKUP(F2245,Statenum_data!$A$1:$B$4,2,FALSE)</f>
        <v>1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 s="13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>
        <f>E2246/L2246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9">
        <f>(J2246/86400)+25569+(-6/24)</f>
        <v>42647.568819444445</v>
      </c>
      <c r="T2246" s="9">
        <f>(I2246/86400)+25569+(-6/24)</f>
        <v>42659.604166666672</v>
      </c>
      <c r="U2246">
        <f>VLOOKUP(F2246,Statenum_data!$A$1:$B$4,2,FALSE)</f>
        <v>1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 s="13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>
        <f>E2247/L2247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9">
        <f>(J2247/86400)+25569+(-6/24)</f>
        <v>41660.45853009259</v>
      </c>
      <c r="T2247" s="9">
        <f>(I2247/86400)+25569+(-6/24)</f>
        <v>41691.5</v>
      </c>
      <c r="U2247">
        <f>VLOOKUP(F2247,Statenum_data!$A$1:$B$4,2,FALSE)</f>
        <v>1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 s="13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>
        <f>E2248/L2248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9">
        <f>(J2248/86400)+25569+(-6/24)</f>
        <v>42221.54178240741</v>
      </c>
      <c r="T2248" s="9">
        <f>(I2248/86400)+25569+(-6/24)</f>
        <v>42251.54178240741</v>
      </c>
      <c r="U2248">
        <f>VLOOKUP(F2248,Statenum_data!$A$1:$B$4,2,FALSE)</f>
        <v>1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 s="13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>
        <f>E2249/L2249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9">
        <f>(J2249/86400)+25569+(-6/24)</f>
        <v>42200.416261574079</v>
      </c>
      <c r="T2249" s="9">
        <f>(I2249/86400)+25569+(-6/24)</f>
        <v>42214.416261574079</v>
      </c>
      <c r="U2249">
        <f>VLOOKUP(F2249,Statenum_data!$A$1:$B$4,2,FALSE)</f>
        <v>1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 s="13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>
        <f>E2250/L2250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9">
        <f>(J2250/86400)+25569+(-6/24)</f>
        <v>42688.625902777778</v>
      </c>
      <c r="T2250" s="9">
        <f>(I2250/86400)+25569+(-6/24)</f>
        <v>42718.625902777778</v>
      </c>
      <c r="U2250">
        <f>VLOOKUP(F2250,Statenum_data!$A$1:$B$4,2,FALSE)</f>
        <v>1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 s="13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>
        <f>E2251/L2251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9">
        <f>(J2251/86400)+25569+(-6/24)</f>
        <v>41336.453298611115</v>
      </c>
      <c r="T2251" s="9">
        <f>(I2251/86400)+25569+(-6/24)</f>
        <v>41366.411631944444</v>
      </c>
      <c r="U2251">
        <f>VLOOKUP(F2251,Statenum_data!$A$1:$B$4,2,FALSE)</f>
        <v>1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 s="13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>
        <f>E2252/L2252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9">
        <f>(J2252/86400)+25569+(-6/24)</f>
        <v>42676.755474537036</v>
      </c>
      <c r="T2252" s="9">
        <f>(I2252/86400)+25569+(-6/24)</f>
        <v>42706.7971412037</v>
      </c>
      <c r="U2252">
        <f>VLOOKUP(F2252,Statenum_data!$A$1:$B$4,2,FALSE)</f>
        <v>1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 s="1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>
        <f>E2253/L2253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9">
        <f>(J2253/86400)+25569+(-6/24)</f>
        <v>41846.09579861111</v>
      </c>
      <c r="T2253" s="9">
        <f>(I2253/86400)+25569+(-6/24)</f>
        <v>41867.09579861111</v>
      </c>
      <c r="U2253">
        <f>VLOOKUP(F2253,Statenum_data!$A$1:$B$4,2,FALSE)</f>
        <v>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 s="13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>
        <f>E2254/L2254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9">
        <f>(J2254/86400)+25569+(-6/24)</f>
        <v>42573.077986111108</v>
      </c>
      <c r="T2254" s="9">
        <f>(I2254/86400)+25569+(-6/24)</f>
        <v>42588.077986111108</v>
      </c>
      <c r="U2254">
        <f>VLOOKUP(F2254,Statenum_data!$A$1:$B$4,2,FALSE)</f>
        <v>1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 s="13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>
        <f>E2255/L2255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9">
        <f>(J2255/86400)+25569+(-6/24)</f>
        <v>42296.381331018521</v>
      </c>
      <c r="T2255" s="9">
        <f>(I2255/86400)+25569+(-6/24)</f>
        <v>42326.422997685186</v>
      </c>
      <c r="U2255">
        <f>VLOOKUP(F2255,Statenum_data!$A$1:$B$4,2,FALSE)</f>
        <v>1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 s="13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>
        <f>E2256/L2256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9">
        <f>(J2256/86400)+25569+(-6/24)</f>
        <v>42752.397777777776</v>
      </c>
      <c r="T2256" s="9">
        <f>(I2256/86400)+25569+(-6/24)</f>
        <v>42759.397777777776</v>
      </c>
      <c r="U2256">
        <f>VLOOKUP(F2256,Statenum_data!$A$1:$B$4,2,FALSE)</f>
        <v>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 s="13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>
        <f>E2257/L2257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9">
        <f>(J2257/86400)+25569+(-6/24)</f>
        <v>42467.701979166668</v>
      </c>
      <c r="T2257" s="9">
        <f>(I2257/86400)+25569+(-6/24)</f>
        <v>42497.701979166668</v>
      </c>
      <c r="U2257">
        <f>VLOOKUP(F2257,Statenum_data!$A$1:$B$4,2,FALSE)</f>
        <v>1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 s="13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>
        <f>E2258/L2258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9">
        <f>(J2258/86400)+25569+(-6/24)</f>
        <v>42682.201921296291</v>
      </c>
      <c r="T2258" s="9">
        <f>(I2258/86400)+25569+(-6/24)</f>
        <v>42696.201921296291</v>
      </c>
      <c r="U2258">
        <f>VLOOKUP(F2258,Statenum_data!$A$1:$B$4,2,FALSE)</f>
        <v>1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 s="13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>
        <f>E2259/L2259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9">
        <f>(J2259/86400)+25569+(-6/24)</f>
        <v>42505.686678240745</v>
      </c>
      <c r="T2259" s="9">
        <f>(I2259/86400)+25569+(-6/24)</f>
        <v>42540.708333333328</v>
      </c>
      <c r="U2259">
        <f>VLOOKUP(F2259,Statenum_data!$A$1:$B$4,2,FALSE)</f>
        <v>1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 s="13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>
        <f>E2260/L2260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9">
        <f>(J2260/86400)+25569+(-6/24)</f>
        <v>42136.50100694444</v>
      </c>
      <c r="T2260" s="9">
        <f>(I2260/86400)+25569+(-6/24)</f>
        <v>42166.50100694444</v>
      </c>
      <c r="U2260">
        <f>VLOOKUP(F2260,Statenum_data!$A$1:$B$4,2,FALSE)</f>
        <v>1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 s="13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>
        <f>E2261/L2261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9">
        <f>(J2261/86400)+25569+(-6/24)</f>
        <v>42702.554814814815</v>
      </c>
      <c r="T2261" s="9">
        <f>(I2261/86400)+25569+(-6/24)</f>
        <v>42712.554814814815</v>
      </c>
      <c r="U2261">
        <f>VLOOKUP(F2261,Statenum_data!$A$1:$B$4,2,FALSE)</f>
        <v>1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 s="13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>
        <f>E2262/L2262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9">
        <f>(J2262/86400)+25569+(-6/24)</f>
        <v>41694.766782407409</v>
      </c>
      <c r="T2262" s="9">
        <f>(I2262/86400)+25569+(-6/24)</f>
        <v>41724.725115740745</v>
      </c>
      <c r="U2262">
        <f>VLOOKUP(F2262,Statenum_data!$A$1:$B$4,2,FALSE)</f>
        <v>1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 s="1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>
        <f>E2263/L2263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9">
        <f>(J2263/86400)+25569+(-6/24)</f>
        <v>42759.474768518514</v>
      </c>
      <c r="T2263" s="9">
        <f>(I2263/86400)+25569+(-6/24)</f>
        <v>42780.474768518514</v>
      </c>
      <c r="U2263">
        <f>VLOOKUP(F2263,Statenum_data!$A$1:$B$4,2,FALSE)</f>
        <v>1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 s="13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>
        <f>E2264/L2264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9">
        <f>(J2264/86400)+25569+(-6/24)</f>
        <v>41926.335162037038</v>
      </c>
      <c r="T2264" s="9">
        <f>(I2264/86400)+25569+(-6/24)</f>
        <v>41960.75</v>
      </c>
      <c r="U2264">
        <f>VLOOKUP(F2264,Statenum_data!$A$1:$B$4,2,FALSE)</f>
        <v>1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 s="13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>
        <f>E2265/L2265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9">
        <f>(J2265/86400)+25569+(-6/24)</f>
        <v>42014.582326388889</v>
      </c>
      <c r="T2265" s="9">
        <f>(I2265/86400)+25569+(-6/24)</f>
        <v>42035.582326388889</v>
      </c>
      <c r="U2265">
        <f>VLOOKUP(F2265,Statenum_data!$A$1:$B$4,2,FALSE)</f>
        <v>1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 s="13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>
        <f>E2266/L2266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9">
        <f>(J2266/86400)+25569+(-6/24)</f>
        <v>42496.332337962958</v>
      </c>
      <c r="T2266" s="9">
        <f>(I2266/86400)+25569+(-6/24)</f>
        <v>42512.875</v>
      </c>
      <c r="U2266">
        <f>VLOOKUP(F2266,Statenum_data!$A$1:$B$4,2,FALSE)</f>
        <v>1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 s="13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>
        <f>E2267/L2267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9">
        <f>(J2267/86400)+25569+(-6/24)</f>
        <v>42689.603090277778</v>
      </c>
      <c r="T2267" s="9">
        <f>(I2267/86400)+25569+(-6/24)</f>
        <v>42696.603090277778</v>
      </c>
      <c r="U2267">
        <f>VLOOKUP(F2267,Statenum_data!$A$1:$B$4,2,FALSE)</f>
        <v>1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 s="13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>
        <f>E2268/L2268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9">
        <f>(J2268/86400)+25569+(-6/24)</f>
        <v>42469.624907407408</v>
      </c>
      <c r="T2268" s="9">
        <f>(I2268/86400)+25569+(-6/24)</f>
        <v>42486.833333333328</v>
      </c>
      <c r="U2268">
        <f>VLOOKUP(F2268,Statenum_data!$A$1:$B$4,2,FALSE)</f>
        <v>1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 s="13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>
        <f>E2269/L2269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9">
        <f>(J2269/86400)+25569+(-6/24)</f>
        <v>41968.579826388886</v>
      </c>
      <c r="T2269" s="9">
        <f>(I2269/86400)+25569+(-6/24)</f>
        <v>41993.791666666672</v>
      </c>
      <c r="U2269">
        <f>VLOOKUP(F2269,Statenum_data!$A$1:$B$4,2,FALSE)</f>
        <v>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 s="13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>
        <f>E2270/L2270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9">
        <f>(J2270/86400)+25569+(-6/24)</f>
        <v>42775.832349537042</v>
      </c>
      <c r="T2270" s="9">
        <f>(I2270/86400)+25569+(-6/24)</f>
        <v>42805.832349537042</v>
      </c>
      <c r="U2270">
        <f>VLOOKUP(F2270,Statenum_data!$A$1:$B$4,2,FALSE)</f>
        <v>1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 s="13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>
        <f>E2271/L2271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9">
        <f>(J2271/86400)+25569+(-6/24)</f>
        <v>42776.454432870371</v>
      </c>
      <c r="T2271" s="9">
        <f>(I2271/86400)+25569+(-6/24)</f>
        <v>42800.958333333328</v>
      </c>
      <c r="U2271">
        <f>VLOOKUP(F2271,Statenum_data!$A$1:$B$4,2,FALSE)</f>
        <v>1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 s="13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>
        <f>E2272/L2272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9">
        <f>(J2272/86400)+25569+(-6/24)</f>
        <v>42725.619363425925</v>
      </c>
      <c r="T2272" s="9">
        <f>(I2272/86400)+25569+(-6/24)</f>
        <v>42745.665972222225</v>
      </c>
      <c r="U2272">
        <f>VLOOKUP(F2272,Statenum_data!$A$1:$B$4,2,FALSE)</f>
        <v>1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 s="1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>
        <f>E2273/L2273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9">
        <f>(J2273/86400)+25569+(-6/24)</f>
        <v>42683.750046296293</v>
      </c>
      <c r="T2273" s="9">
        <f>(I2273/86400)+25569+(-6/24)</f>
        <v>42713.750046296293</v>
      </c>
      <c r="U2273">
        <f>VLOOKUP(F2273,Statenum_data!$A$1:$B$4,2,FALSE)</f>
        <v>1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 s="13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>
        <f>E2274/L2274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9">
        <f>(J2274/86400)+25569+(-6/24)</f>
        <v>42315.449490740742</v>
      </c>
      <c r="T2274" s="9">
        <f>(I2274/86400)+25569+(-6/24)</f>
        <v>42345.449490740742</v>
      </c>
      <c r="U2274">
        <f>VLOOKUP(F2274,Statenum_data!$A$1:$B$4,2,FALSE)</f>
        <v>1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 s="13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>
        <f>E2275/L2275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9">
        <f>(J2275/86400)+25569+(-6/24)</f>
        <v>42781.299097222218</v>
      </c>
      <c r="T2275" s="9">
        <f>(I2275/86400)+25569+(-6/24)</f>
        <v>42806.257430555561</v>
      </c>
      <c r="U2275">
        <f>VLOOKUP(F2275,Statenum_data!$A$1:$B$4,2,FALSE)</f>
        <v>1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 s="13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>
        <f>E2276/L2276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9">
        <f>(J2276/86400)+25569+(-6/24)</f>
        <v>41663.250659722224</v>
      </c>
      <c r="T2276" s="9">
        <f>(I2276/86400)+25569+(-6/24)</f>
        <v>41693.250659722224</v>
      </c>
      <c r="U2276">
        <f>VLOOKUP(F2276,Statenum_data!$A$1:$B$4,2,FALSE)</f>
        <v>1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 s="13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>
        <f>E2277/L2277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9">
        <f>(J2277/86400)+25569+(-6/24)</f>
        <v>41965.366655092592</v>
      </c>
      <c r="T2277" s="9">
        <f>(I2277/86400)+25569+(-6/24)</f>
        <v>41995.366655092592</v>
      </c>
      <c r="U2277">
        <f>VLOOKUP(F2277,Statenum_data!$A$1:$B$4,2,FALSE)</f>
        <v>1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 s="13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>
        <f>E2278/L2278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9">
        <f>(J2278/86400)+25569+(-6/24)</f>
        <v>41614.401493055557</v>
      </c>
      <c r="T2278" s="9">
        <f>(I2278/86400)+25569+(-6/24)</f>
        <v>41644.401493055557</v>
      </c>
      <c r="U2278">
        <f>VLOOKUP(F2278,Statenum_data!$A$1:$B$4,2,FALSE)</f>
        <v>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 s="13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>
        <f>E2279/L2279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9">
        <f>(J2279/86400)+25569+(-6/24)</f>
        <v>40936.428506944445</v>
      </c>
      <c r="T2279" s="9">
        <f>(I2279/86400)+25569+(-6/24)</f>
        <v>40966.428506944445</v>
      </c>
      <c r="U2279">
        <f>VLOOKUP(F2279,Statenum_data!$A$1:$B$4,2,FALSE)</f>
        <v>1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 s="13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>
        <f>E2280/L2280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9">
        <f>(J2280/86400)+25569+(-6/24)</f>
        <v>42338.459108796298</v>
      </c>
      <c r="T2280" s="9">
        <f>(I2280/86400)+25569+(-6/24)</f>
        <v>42372.707638888889</v>
      </c>
      <c r="U2280">
        <f>VLOOKUP(F2280,Statenum_data!$A$1:$B$4,2,FALSE)</f>
        <v>1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 s="13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>
        <f>E2281/L2281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9">
        <f>(J2281/86400)+25569+(-6/24)</f>
        <v>42020.556701388894</v>
      </c>
      <c r="T2281" s="9">
        <f>(I2281/86400)+25569+(-6/24)</f>
        <v>42038.916666666672</v>
      </c>
      <c r="U2281">
        <f>VLOOKUP(F2281,Statenum_data!$A$1:$B$4,2,FALSE)</f>
        <v>1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 s="13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>
        <f>E2282/L2282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9">
        <f>(J2282/86400)+25569+(-6/24)</f>
        <v>42234.374895833331</v>
      </c>
      <c r="T2282" s="9">
        <f>(I2282/86400)+25569+(-6/24)</f>
        <v>42264.374895833331</v>
      </c>
      <c r="U2282">
        <f>VLOOKUP(F2282,Statenum_data!$A$1:$B$4,2,FALSE)</f>
        <v>1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 s="1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>
        <f>E2283/L2283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9">
        <f>(J2283/86400)+25569+(-6/24)</f>
        <v>40687.035844907405</v>
      </c>
      <c r="T2283" s="9">
        <f>(I2283/86400)+25569+(-6/24)</f>
        <v>40749.034722222219</v>
      </c>
      <c r="U2283">
        <f>VLOOKUP(F2283,Statenum_data!$A$1:$B$4,2,FALSE)</f>
        <v>1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 s="13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>
        <f>E2284/L2284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9">
        <f>(J2284/86400)+25569+(-6/24)</f>
        <v>42322.92460648148</v>
      </c>
      <c r="T2284" s="9">
        <f>(I2284/86400)+25569+(-6/24)</f>
        <v>42382.92460648148</v>
      </c>
      <c r="U2284">
        <f>VLOOKUP(F2284,Statenum_data!$A$1:$B$4,2,FALSE)</f>
        <v>1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 s="13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>
        <f>E2285/L2285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9">
        <f>(J2285/86400)+25569+(-6/24)</f>
        <v>40977.875046296293</v>
      </c>
      <c r="T2285" s="9">
        <f>(I2285/86400)+25569+(-6/24)</f>
        <v>41037.833379629628</v>
      </c>
      <c r="U2285">
        <f>VLOOKUP(F2285,Statenum_data!$A$1:$B$4,2,FALSE)</f>
        <v>1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 s="13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>
        <f>E2286/L2286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9">
        <f>(J2286/86400)+25569+(-6/24)</f>
        <v>40585.546817129631</v>
      </c>
      <c r="T2286" s="9">
        <f>(I2286/86400)+25569+(-6/24)</f>
        <v>40613.916666666664</v>
      </c>
      <c r="U2286">
        <f>VLOOKUP(F2286,Statenum_data!$A$1:$B$4,2,FALSE)</f>
        <v>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 s="13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>
        <f>E2287/L2287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9">
        <f>(J2287/86400)+25569+(-6/24)</f>
        <v>41058.935682870375</v>
      </c>
      <c r="T2287" s="9">
        <f>(I2287/86400)+25569+(-6/24)</f>
        <v>41088.935682870375</v>
      </c>
      <c r="U2287">
        <f>VLOOKUP(F2287,Statenum_data!$A$1:$B$4,2,FALSE)</f>
        <v>1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 s="13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>
        <f>E2288/L2288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9">
        <f>(J2288/86400)+25569+(-6/24)</f>
        <v>41494.713587962964</v>
      </c>
      <c r="T2288" s="9">
        <f>(I2288/86400)+25569+(-6/24)</f>
        <v>41522.915972222225</v>
      </c>
      <c r="U2288">
        <f>VLOOKUP(F2288,Statenum_data!$A$1:$B$4,2,FALSE)</f>
        <v>1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 s="13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>
        <f>E2289/L2289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9">
        <f>(J2289/86400)+25569+(-6/24)</f>
        <v>41792.417361111111</v>
      </c>
      <c r="T2289" s="9">
        <f>(I2289/86400)+25569+(-6/24)</f>
        <v>41813.417361111111</v>
      </c>
      <c r="U2289">
        <f>VLOOKUP(F2289,Statenum_data!$A$1:$B$4,2,FALSE)</f>
        <v>1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 s="13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>
        <f>E2290/L2290</f>
        <v>40.04</v>
      </c>
      <c r="Q2290" t="str">
        <f>LEFT(N2290,FIND("/",N2290)-1)</f>
        <v>music</v>
      </c>
      <c r="R2290" t="str">
        <f>RIGHT(N2290,LEN(N2290)-FIND("/",N2290))</f>
        <v>rock</v>
      </c>
      <c r="S2290" s="9">
        <f>(J2290/86400)+25569+(-6/24)</f>
        <v>41067.577418981484</v>
      </c>
      <c r="T2290" s="9">
        <f>(I2290/86400)+25569+(-6/24)</f>
        <v>41086.5</v>
      </c>
      <c r="U2290">
        <f>VLOOKUP(F2290,Statenum_data!$A$1:$B$4,2,FALSE)</f>
        <v>1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 s="13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>
        <f>E2291/L2291</f>
        <v>64.44</v>
      </c>
      <c r="Q2291" t="str">
        <f>LEFT(N2291,FIND("/",N2291)-1)</f>
        <v>music</v>
      </c>
      <c r="R2291" t="str">
        <f>RIGHT(N2291,LEN(N2291)-FIND("/",N2291))</f>
        <v>rock</v>
      </c>
      <c r="S2291" s="9">
        <f>(J2291/86400)+25569+(-6/24)</f>
        <v>41571.748379629629</v>
      </c>
      <c r="T2291" s="9">
        <f>(I2291/86400)+25569+(-6/24)</f>
        <v>41614.723611111112</v>
      </c>
      <c r="U2291">
        <f>VLOOKUP(F2291,Statenum_data!$A$1:$B$4,2,FALSE)</f>
        <v>1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 s="13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>
        <f>E2292/L2292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9">
        <f>(J2292/86400)+25569+(-6/24)</f>
        <v>40070.003819444442</v>
      </c>
      <c r="T2292" s="9">
        <f>(I2292/86400)+25569+(-6/24)</f>
        <v>40148.458333333336</v>
      </c>
      <c r="U2292">
        <f>VLOOKUP(F2292,Statenum_data!$A$1:$B$4,2,FALSE)</f>
        <v>1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 s="1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>
        <f>E2293/L2293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9">
        <f>(J2293/86400)+25569+(-6/24)</f>
        <v>40987.727060185185</v>
      </c>
      <c r="T2293" s="9">
        <f>(I2293/86400)+25569+(-6/24)</f>
        <v>41021.916666666664</v>
      </c>
      <c r="U2293">
        <f>VLOOKUP(F2293,Statenum_data!$A$1:$B$4,2,FALSE)</f>
        <v>1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 s="13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>
        <f>E2294/L2294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9">
        <f>(J2294/86400)+25569+(-6/24)</f>
        <v>40987.447638888887</v>
      </c>
      <c r="T2294" s="9">
        <f>(I2294/86400)+25569+(-6/24)</f>
        <v>41017.447638888887</v>
      </c>
      <c r="U2294">
        <f>VLOOKUP(F2294,Statenum_data!$A$1:$B$4,2,FALSE)</f>
        <v>1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 s="13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>
        <f>E2295/L2295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9">
        <f>(J2295/86400)+25569+(-6/24)</f>
        <v>41151.458321759259</v>
      </c>
      <c r="T2295" s="9">
        <f>(I2295/86400)+25569+(-6/24)</f>
        <v>41176.915972222225</v>
      </c>
      <c r="U2295">
        <f>VLOOKUP(F2295,Statenum_data!$A$1:$B$4,2,FALSE)</f>
        <v>1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 s="13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>
        <f>E2296/L2296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9">
        <f>(J2296/86400)+25569+(-6/24)</f>
        <v>41264.47314814815</v>
      </c>
      <c r="T2296" s="9">
        <f>(I2296/86400)+25569+(-6/24)</f>
        <v>41294.47314814815</v>
      </c>
      <c r="U2296">
        <f>VLOOKUP(F2296,Statenum_data!$A$1:$B$4,2,FALSE)</f>
        <v>1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 s="13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>
        <f>E2297/L2297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9">
        <f>(J2297/86400)+25569+(-6/24)</f>
        <v>41270.704351851848</v>
      </c>
      <c r="T2297" s="9">
        <f>(I2297/86400)+25569+(-6/24)</f>
        <v>41300.704351851848</v>
      </c>
      <c r="U2297">
        <f>VLOOKUP(F2297,Statenum_data!$A$1:$B$4,2,FALSE)</f>
        <v>1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 s="13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>
        <f>E2298/L2298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9">
        <f>(J2298/86400)+25569+(-6/24)</f>
        <v>40927.481782407405</v>
      </c>
      <c r="T2298" s="9">
        <f>(I2298/86400)+25569+(-6/24)</f>
        <v>40962.481782407405</v>
      </c>
      <c r="U2298">
        <f>VLOOKUP(F2298,Statenum_data!$A$1:$B$4,2,FALSE)</f>
        <v>1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 s="13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>
        <f>E2299/L2299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9">
        <f>(J2299/86400)+25569+(-6/24)</f>
        <v>40947.792233796295</v>
      </c>
      <c r="T2299" s="9">
        <f>(I2299/86400)+25569+(-6/24)</f>
        <v>40981.915972222225</v>
      </c>
      <c r="U2299">
        <f>VLOOKUP(F2299,Statenum_data!$A$1:$B$4,2,FALSE)</f>
        <v>1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 s="13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>
        <f>E2300/L2300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9">
        <f>(J2300/86400)+25569+(-6/24)</f>
        <v>41694.59065972222</v>
      </c>
      <c r="T2300" s="9">
        <f>(I2300/86400)+25569+(-6/24)</f>
        <v>41724.548993055556</v>
      </c>
      <c r="U2300">
        <f>VLOOKUP(F2300,Statenum_data!$A$1:$B$4,2,FALSE)</f>
        <v>1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 s="13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>
        <f>E2301/L2301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9">
        <f>(J2301/86400)+25569+(-6/24)</f>
        <v>40564.782511574071</v>
      </c>
      <c r="T2301" s="9">
        <f>(I2301/86400)+25569+(-6/24)</f>
        <v>40579.782511574071</v>
      </c>
      <c r="U2301">
        <f>VLOOKUP(F2301,Statenum_data!$A$1:$B$4,2,FALSE)</f>
        <v>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 s="13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>
        <f>E2302/L2302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9">
        <f>(J2302/86400)+25569+(-6/24)</f>
        <v>41074.477037037039</v>
      </c>
      <c r="T2302" s="9">
        <f>(I2302/86400)+25569+(-6/24)</f>
        <v>41088.477037037039</v>
      </c>
      <c r="U2302">
        <f>VLOOKUP(F2302,Statenum_data!$A$1:$B$4,2,FALSE)</f>
        <v>1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 s="1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>
        <f>E2303/L2303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9">
        <f>(J2303/86400)+25569+(-6/24)</f>
        <v>41415.896944444445</v>
      </c>
      <c r="T2303" s="9">
        <f>(I2303/86400)+25569+(-6/24)</f>
        <v>41445.896944444445</v>
      </c>
      <c r="U2303">
        <f>VLOOKUP(F2303,Statenum_data!$A$1:$B$4,2,FALSE)</f>
        <v>1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 s="13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>
        <f>E2304/L2304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9">
        <f>(J2304/86400)+25569+(-6/24)</f>
        <v>41605.618449074071</v>
      </c>
      <c r="T2304" s="9">
        <f>(I2304/86400)+25569+(-6/24)</f>
        <v>41639.041666666664</v>
      </c>
      <c r="U2304">
        <f>VLOOKUP(F2304,Statenum_data!$A$1:$B$4,2,FALSE)</f>
        <v>1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 s="13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>
        <f>E2305/L2305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9">
        <f>(J2305/86400)+25569+(-6/24)</f>
        <v>40849.861064814817</v>
      </c>
      <c r="T2305" s="9">
        <f>(I2305/86400)+25569+(-6/24)</f>
        <v>40889.902731481481</v>
      </c>
      <c r="U2305">
        <f>VLOOKUP(F2305,Statenum_data!$A$1:$B$4,2,FALSE)</f>
        <v>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 s="13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>
        <f>E2306/L2306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9">
        <f>(J2306/86400)+25569+(-6/24)</f>
        <v>40502.565868055557</v>
      </c>
      <c r="T2306" s="9">
        <f>(I2306/86400)+25569+(-6/24)</f>
        <v>40543.957638888889</v>
      </c>
      <c r="U2306">
        <f>VLOOKUP(F2306,Statenum_data!$A$1:$B$4,2,FALSE)</f>
        <v>1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 s="13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>
        <f>E2307/L2307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9">
        <f>(J2307/86400)+25569+(-6/24)</f>
        <v>41834.445277777777</v>
      </c>
      <c r="T2307" s="9">
        <f>(I2307/86400)+25569+(-6/24)</f>
        <v>41859.5</v>
      </c>
      <c r="U2307">
        <f>VLOOKUP(F2307,Statenum_data!$A$1:$B$4,2,FALSE)</f>
        <v>1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 s="13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>
        <f>E2308/L2308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9">
        <f>(J2308/86400)+25569+(-6/24)</f>
        <v>40947.91815972222</v>
      </c>
      <c r="T2308" s="9">
        <f>(I2308/86400)+25569+(-6/24)</f>
        <v>40977.91815972222</v>
      </c>
      <c r="U2308">
        <f>VLOOKUP(F2308,Statenum_data!$A$1:$B$4,2,FALSE)</f>
        <v>1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 s="13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>
        <f>E2309/L2309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9">
        <f>(J2309/86400)+25569+(-6/24)</f>
        <v>41004.552465277782</v>
      </c>
      <c r="T2309" s="9">
        <f>(I2309/86400)+25569+(-6/24)</f>
        <v>41034.552407407406</v>
      </c>
      <c r="U2309">
        <f>VLOOKUP(F2309,Statenum_data!$A$1:$B$4,2,FALSE)</f>
        <v>1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 s="13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>
        <f>E2310/L2310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9">
        <f>(J2310/86400)+25569+(-6/24)</f>
        <v>41851.712916666671</v>
      </c>
      <c r="T2310" s="9">
        <f>(I2310/86400)+25569+(-6/24)</f>
        <v>41879.791666666664</v>
      </c>
      <c r="U2310">
        <f>VLOOKUP(F2310,Statenum_data!$A$1:$B$4,2,FALSE)</f>
        <v>1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 s="13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>
        <f>E2311/L2311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9">
        <f>(J2311/86400)+25569+(-6/24)</f>
        <v>41307.737696759257</v>
      </c>
      <c r="T2311" s="9">
        <f>(I2311/86400)+25569+(-6/24)</f>
        <v>41342.737696759257</v>
      </c>
      <c r="U2311">
        <f>VLOOKUP(F2311,Statenum_data!$A$1:$B$4,2,FALSE)</f>
        <v>1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 s="13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>
        <f>E2312/L2312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9">
        <f>(J2312/86400)+25569+(-6/24)</f>
        <v>41324.54415509259</v>
      </c>
      <c r="T2312" s="9">
        <f>(I2312/86400)+25569+(-6/24)</f>
        <v>41354.502488425926</v>
      </c>
      <c r="U2312">
        <f>VLOOKUP(F2312,Statenum_data!$A$1:$B$4,2,FALSE)</f>
        <v>1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 s="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>
        <f>E2313/L2313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9">
        <f>(J2313/86400)+25569+(-6/24)</f>
        <v>41735.754502314812</v>
      </c>
      <c r="T2313" s="9">
        <f>(I2313/86400)+25569+(-6/24)</f>
        <v>41765.754502314812</v>
      </c>
      <c r="U2313">
        <f>VLOOKUP(F2313,Statenum_data!$A$1:$B$4,2,FALSE)</f>
        <v>1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 s="13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>
        <f>E2314/L2314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9">
        <f>(J2314/86400)+25569+(-6/24)</f>
        <v>41716.382847222223</v>
      </c>
      <c r="T2314" s="9">
        <f>(I2314/86400)+25569+(-6/24)</f>
        <v>41747.708333333336</v>
      </c>
      <c r="U2314">
        <f>VLOOKUP(F2314,Statenum_data!$A$1:$B$4,2,FALSE)</f>
        <v>1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 s="13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>
        <f>E2315/L2315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9">
        <f>(J2315/86400)+25569+(-6/24)</f>
        <v>41002.708634259259</v>
      </c>
      <c r="T2315" s="9">
        <f>(I2315/86400)+25569+(-6/24)</f>
        <v>41032.708634259259</v>
      </c>
      <c r="U2315">
        <f>VLOOKUP(F2315,Statenum_data!$A$1:$B$4,2,FALSE)</f>
        <v>1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 s="13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>
        <f>E2316/L2316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9">
        <f>(J2316/86400)+25569+(-6/24)</f>
        <v>41037.301585648151</v>
      </c>
      <c r="T2316" s="9">
        <f>(I2316/86400)+25569+(-6/24)</f>
        <v>41067.301585648151</v>
      </c>
      <c r="U2316">
        <f>VLOOKUP(F2316,Statenum_data!$A$1:$B$4,2,FALSE)</f>
        <v>1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 s="13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>
        <f>E2317/L2317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9">
        <f>(J2317/86400)+25569+(-6/24)</f>
        <v>41004.47619212963</v>
      </c>
      <c r="T2317" s="9">
        <f>(I2317/86400)+25569+(-6/24)</f>
        <v>41034.47619212963</v>
      </c>
      <c r="U2317">
        <f>VLOOKUP(F2317,Statenum_data!$A$1:$B$4,2,FALSE)</f>
        <v>1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 s="13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>
        <f>E2318/L2318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9">
        <f>(J2318/86400)+25569+(-6/24)</f>
        <v>40079.475115740745</v>
      </c>
      <c r="T2318" s="9">
        <f>(I2318/86400)+25569+(-6/24)</f>
        <v>40156.516666666663</v>
      </c>
      <c r="U2318">
        <f>VLOOKUP(F2318,Statenum_data!$A$1:$B$4,2,FALSE)</f>
        <v>1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 s="13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>
        <f>E2319/L2319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9">
        <f>(J2319/86400)+25569+(-6/24)</f>
        <v>40192.292233796295</v>
      </c>
      <c r="T2319" s="9">
        <f>(I2319/86400)+25569+(-6/24)</f>
        <v>40223.958333333336</v>
      </c>
      <c r="U2319">
        <f>VLOOKUP(F2319,Statenum_data!$A$1:$B$4,2,FALSE)</f>
        <v>1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 s="13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>
        <f>E2320/L2320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9">
        <f>(J2320/86400)+25569+(-6/24)</f>
        <v>40050.393680555557</v>
      </c>
      <c r="T2320" s="9">
        <f>(I2320/86400)+25569+(-6/24)</f>
        <v>40081.915972222225</v>
      </c>
      <c r="U2320">
        <f>VLOOKUP(F2320,Statenum_data!$A$1:$B$4,2,FALSE)</f>
        <v>1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 s="13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>
        <f>E2321/L2321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9">
        <f>(J2321/86400)+25569+(-6/24)</f>
        <v>41592.832002314812</v>
      </c>
      <c r="T2321" s="9">
        <f>(I2321/86400)+25569+(-6/24)</f>
        <v>41622.832002314812</v>
      </c>
      <c r="U2321">
        <f>VLOOKUP(F2321,Statenum_data!$A$1:$B$4,2,FALSE)</f>
        <v>1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 s="13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>
        <f>E2322/L2322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9">
        <f>(J2322/86400)+25569+(-6/24)</f>
        <v>41696.567129629628</v>
      </c>
      <c r="T2322" s="9">
        <f>(I2322/86400)+25569+(-6/24)</f>
        <v>41731.525462962964</v>
      </c>
      <c r="U2322">
        <f>VLOOKUP(F2322,Statenum_data!$A$1:$B$4,2,FALSE)</f>
        <v>1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 s="1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>
        <f>E2323/L2323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9">
        <f>(J2323/86400)+25569+(-6/24)</f>
        <v>42799.010428240741</v>
      </c>
      <c r="T2323" s="9">
        <f>(I2323/86400)+25569+(-6/24)</f>
        <v>42828.96876157407</v>
      </c>
      <c r="U2323">
        <f>VLOOKUP(F2323,Statenum_data!$A$1:$B$4,2,FALSE)</f>
        <v>4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 s="13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>
        <f>E2324/L2324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9">
        <f>(J2324/86400)+25569+(-6/24)</f>
        <v>42804.645474537036</v>
      </c>
      <c r="T2324" s="9">
        <f>(I2324/86400)+25569+(-6/24)</f>
        <v>42834.603807870371</v>
      </c>
      <c r="U2324">
        <f>VLOOKUP(F2324,Statenum_data!$A$1:$B$4,2,FALSE)</f>
        <v>4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 s="13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>
        <f>E2325/L2325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9">
        <f>(J2325/86400)+25569+(-6/24)</f>
        <v>42807.505173611113</v>
      </c>
      <c r="T2325" s="9">
        <f>(I2325/86400)+25569+(-6/24)</f>
        <v>42814.505173611113</v>
      </c>
      <c r="U2325">
        <f>VLOOKUP(F2325,Statenum_data!$A$1:$B$4,2,FALSE)</f>
        <v>4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 s="13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>
        <f>E2326/L2326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9">
        <f>(J2326/86400)+25569+(-6/24)</f>
        <v>42790.635243055556</v>
      </c>
      <c r="T2326" s="9">
        <f>(I2326/86400)+25569+(-6/24)</f>
        <v>42820.593576388885</v>
      </c>
      <c r="U2326">
        <f>VLOOKUP(F2326,Statenum_data!$A$1:$B$4,2,FALSE)</f>
        <v>4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 s="13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>
        <f>E2327/L2327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9">
        <f>(J2327/86400)+25569+(-6/24)</f>
        <v>42793.772349537037</v>
      </c>
      <c r="T2327" s="9">
        <f>(I2327/86400)+25569+(-6/24)</f>
        <v>42823.730682870373</v>
      </c>
      <c r="U2327">
        <f>VLOOKUP(F2327,Statenum_data!$A$1:$B$4,2,FALSE)</f>
        <v>4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 s="13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>
        <f>E2328/L2328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9">
        <f>(J2328/86400)+25569+(-6/24)</f>
        <v>42803.784120370372</v>
      </c>
      <c r="T2328" s="9">
        <f>(I2328/86400)+25569+(-6/24)</f>
        <v>42855.458333333328</v>
      </c>
      <c r="U2328">
        <f>VLOOKUP(F2328,Statenum_data!$A$1:$B$4,2,FALSE)</f>
        <v>4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 s="13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>
        <f>E2329/L2329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9">
        <f>(J2329/86400)+25569+(-6/24)</f>
        <v>41842.667129629626</v>
      </c>
      <c r="T2329" s="9">
        <f>(I2329/86400)+25569+(-6/24)</f>
        <v>41877.667129629626</v>
      </c>
      <c r="U2329">
        <f>VLOOKUP(F2329,Statenum_data!$A$1:$B$4,2,FALSE)</f>
        <v>1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 s="13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>
        <f>E2330/L2330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9">
        <f>(J2330/86400)+25569+(-6/24)</f>
        <v>42139.531678240739</v>
      </c>
      <c r="T2330" s="9">
        <f>(I2330/86400)+25569+(-6/24)</f>
        <v>42169.531678240739</v>
      </c>
      <c r="U2330">
        <f>VLOOKUP(F2330,Statenum_data!$A$1:$B$4,2,FALSE)</f>
        <v>1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 s="13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>
        <f>E2331/L2331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9">
        <f>(J2331/86400)+25569+(-6/24)</f>
        <v>41807.374374999999</v>
      </c>
      <c r="T2331" s="9">
        <f>(I2331/86400)+25569+(-6/24)</f>
        <v>41837.374374999999</v>
      </c>
      <c r="U2331">
        <f>VLOOKUP(F2331,Statenum_data!$A$1:$B$4,2,FALSE)</f>
        <v>1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 s="13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>
        <f>E2332/L2332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9">
        <f>(J2332/86400)+25569+(-6/24)</f>
        <v>42332.64980324074</v>
      </c>
      <c r="T2332" s="9">
        <f>(I2332/86400)+25569+(-6/24)</f>
        <v>42362.75</v>
      </c>
      <c r="U2332">
        <f>VLOOKUP(F2332,Statenum_data!$A$1:$B$4,2,FALSE)</f>
        <v>1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 s="1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>
        <f>E2333/L2333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9">
        <f>(J2333/86400)+25569+(-6/24)</f>
        <v>41838.755671296298</v>
      </c>
      <c r="T2333" s="9">
        <f>(I2333/86400)+25569+(-6/24)</f>
        <v>41868.755671296298</v>
      </c>
      <c r="U2333">
        <f>VLOOKUP(F2333,Statenum_data!$A$1:$B$4,2,FALSE)</f>
        <v>1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 s="13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>
        <f>E2334/L2334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9">
        <f>(J2334/86400)+25569+(-6/24)</f>
        <v>42011.378136574072</v>
      </c>
      <c r="T2334" s="9">
        <f>(I2334/86400)+25569+(-6/24)</f>
        <v>42041.378136574072</v>
      </c>
      <c r="U2334">
        <f>VLOOKUP(F2334,Statenum_data!$A$1:$B$4,2,FALSE)</f>
        <v>1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 s="13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>
        <f>E2335/L2335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9">
        <f>(J2335/86400)+25569+(-6/24)</f>
        <v>41767.400347222225</v>
      </c>
      <c r="T2335" s="9">
        <f>(I2335/86400)+25569+(-6/24)</f>
        <v>41788.493055555555</v>
      </c>
      <c r="U2335">
        <f>VLOOKUP(F2335,Statenum_data!$A$1:$B$4,2,FALSE)</f>
        <v>1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 s="13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>
        <f>E2336/L2336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9">
        <f>(J2336/86400)+25569+(-6/24)</f>
        <v>41918.420115740737</v>
      </c>
      <c r="T2336" s="9">
        <f>(I2336/86400)+25569+(-6/24)</f>
        <v>41948.481944444444</v>
      </c>
      <c r="U2336">
        <f>VLOOKUP(F2336,Statenum_data!$A$1:$B$4,2,FALSE)</f>
        <v>1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 s="13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>
        <f>E2337/L2337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9">
        <f>(J2337/86400)+25569+(-6/24)</f>
        <v>41771.322256944448</v>
      </c>
      <c r="T2337" s="9">
        <f>(I2337/86400)+25569+(-6/24)</f>
        <v>41801.322256944448</v>
      </c>
      <c r="U2337">
        <f>VLOOKUP(F2337,Statenum_data!$A$1:$B$4,2,FALSE)</f>
        <v>1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 s="13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>
        <f>E2338/L2338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9">
        <f>(J2338/86400)+25569+(-6/24)</f>
        <v>41666.674710648149</v>
      </c>
      <c r="T2338" s="9">
        <f>(I2338/86400)+25569+(-6/24)</f>
        <v>41706.674710648149</v>
      </c>
      <c r="U2338">
        <f>VLOOKUP(F2338,Statenum_data!$A$1:$B$4,2,FALSE)</f>
        <v>1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 s="13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>
        <f>E2339/L2339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9">
        <f>(J2339/86400)+25569+(-6/24)</f>
        <v>41786.390543981484</v>
      </c>
      <c r="T2339" s="9">
        <f>(I2339/86400)+25569+(-6/24)</f>
        <v>41816.390543981484</v>
      </c>
      <c r="U2339">
        <f>VLOOKUP(F2339,Statenum_data!$A$1:$B$4,2,FALSE)</f>
        <v>1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 s="13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>
        <f>E2340/L2340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9">
        <f>(J2340/86400)+25569+(-6/24)</f>
        <v>41789.64680555556</v>
      </c>
      <c r="T2340" s="9">
        <f>(I2340/86400)+25569+(-6/24)</f>
        <v>41819.64680555556</v>
      </c>
      <c r="U2340">
        <f>VLOOKUP(F2340,Statenum_data!$A$1:$B$4,2,FALSE)</f>
        <v>1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 s="13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>
        <f>E2341/L2341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9">
        <f>(J2341/86400)+25569+(-6/24)</f>
        <v>42692.54987268518</v>
      </c>
      <c r="T2341" s="9">
        <f>(I2341/86400)+25569+(-6/24)</f>
        <v>42723.082638888889</v>
      </c>
      <c r="U2341">
        <f>VLOOKUP(F2341,Statenum_data!$A$1:$B$4,2,FALSE)</f>
        <v>1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 s="13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>
        <f>E2342/L2342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9">
        <f>(J2342/86400)+25569+(-6/24)</f>
        <v>42643.392800925925</v>
      </c>
      <c r="T2342" s="9">
        <f>(I2342/86400)+25569+(-6/24)</f>
        <v>42673.392800925925</v>
      </c>
      <c r="U2342">
        <f>VLOOKUP(F2342,Statenum_data!$A$1:$B$4,2,FALSE)</f>
        <v>1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 s="1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t="e">
        <f>E2343/L2343</f>
        <v>#DIV/0!</v>
      </c>
      <c r="Q2343" t="str">
        <f>LEFT(N2343,FIND("/",N2343)-1)</f>
        <v>technology</v>
      </c>
      <c r="R2343" t="str">
        <f>RIGHT(N2343,LEN(N2343)-FIND("/",N2343))</f>
        <v>web</v>
      </c>
      <c r="S2343" s="9">
        <f>(J2343/86400)+25569+(-6/24)</f>
        <v>42167.563703703709</v>
      </c>
      <c r="T2343" s="9">
        <f>(I2343/86400)+25569+(-6/24)</f>
        <v>42197.563703703709</v>
      </c>
      <c r="U2343">
        <f>VLOOKUP(F2343,Statenum_data!$A$1:$B$4,2,FALSE)</f>
        <v>3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 s="13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t="e">
        <f>E2344/L2344</f>
        <v>#DIV/0!</v>
      </c>
      <c r="Q2344" t="str">
        <f>LEFT(N2344,FIND("/",N2344)-1)</f>
        <v>technology</v>
      </c>
      <c r="R2344" t="str">
        <f>RIGHT(N2344,LEN(N2344)-FIND("/",N2344))</f>
        <v>web</v>
      </c>
      <c r="S2344" s="9">
        <f>(J2344/86400)+25569+(-6/24)</f>
        <v>41897.452199074076</v>
      </c>
      <c r="T2344" s="9">
        <f>(I2344/86400)+25569+(-6/24)</f>
        <v>41917.958333333336</v>
      </c>
      <c r="U2344">
        <f>VLOOKUP(F2344,Statenum_data!$A$1:$B$4,2,FALSE)</f>
        <v>3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 s="13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>
        <f>E2345/L2345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9">
        <f>(J2345/86400)+25569+(-6/24)</f>
        <v>42327.575289351851</v>
      </c>
      <c r="T2345" s="9">
        <f>(I2345/86400)+25569+(-6/24)</f>
        <v>42377.57430555555</v>
      </c>
      <c r="U2345">
        <f>VLOOKUP(F2345,Statenum_data!$A$1:$B$4,2,FALSE)</f>
        <v>3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 s="13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>
        <f>E2346/L2346</f>
        <v>1</v>
      </c>
      <c r="Q2346" t="str">
        <f>LEFT(N2346,FIND("/",N2346)-1)</f>
        <v>technology</v>
      </c>
      <c r="R2346" t="str">
        <f>RIGHT(N2346,LEN(N2346)-FIND("/",N2346))</f>
        <v>web</v>
      </c>
      <c r="S2346" s="9">
        <f>(J2346/86400)+25569+(-6/24)</f>
        <v>42515.477650462963</v>
      </c>
      <c r="T2346" s="9">
        <f>(I2346/86400)+25569+(-6/24)</f>
        <v>42545.477650462963</v>
      </c>
      <c r="U2346">
        <f>VLOOKUP(F2346,Statenum_data!$A$1:$B$4,2,FALSE)</f>
        <v>3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 s="13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t="e">
        <f>E2347/L2347</f>
        <v>#DIV/0!</v>
      </c>
      <c r="Q2347" t="str">
        <f>LEFT(N2347,FIND("/",N2347)-1)</f>
        <v>technology</v>
      </c>
      <c r="R2347" t="str">
        <f>RIGHT(N2347,LEN(N2347)-FIND("/",N2347))</f>
        <v>web</v>
      </c>
      <c r="S2347" s="9">
        <f>(J2347/86400)+25569+(-6/24)</f>
        <v>42059.751805555556</v>
      </c>
      <c r="T2347" s="9">
        <f>(I2347/86400)+25569+(-6/24)</f>
        <v>42094.735416666663</v>
      </c>
      <c r="U2347">
        <f>VLOOKUP(F2347,Statenum_data!$A$1:$B$4,2,FALSE)</f>
        <v>3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 s="13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>
        <f>E2348/L2348</f>
        <v>13</v>
      </c>
      <c r="Q2348" t="str">
        <f>LEFT(N2348,FIND("/",N2348)-1)</f>
        <v>technology</v>
      </c>
      <c r="R2348" t="str">
        <f>RIGHT(N2348,LEN(N2348)-FIND("/",N2348))</f>
        <v>web</v>
      </c>
      <c r="S2348" s="9">
        <f>(J2348/86400)+25569+(-6/24)</f>
        <v>42615.54896990741</v>
      </c>
      <c r="T2348" s="9">
        <f>(I2348/86400)+25569+(-6/24)</f>
        <v>42660.54896990741</v>
      </c>
      <c r="U2348">
        <f>VLOOKUP(F2348,Statenum_data!$A$1:$B$4,2,FALSE)</f>
        <v>3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 s="13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>
        <f>E2349/L2349</f>
        <v>15</v>
      </c>
      <c r="Q2349" t="str">
        <f>LEFT(N2349,FIND("/",N2349)-1)</f>
        <v>technology</v>
      </c>
      <c r="R2349" t="str">
        <f>RIGHT(N2349,LEN(N2349)-FIND("/",N2349))</f>
        <v>web</v>
      </c>
      <c r="S2349" s="9">
        <f>(J2349/86400)+25569+(-6/24)</f>
        <v>42577.357361111106</v>
      </c>
      <c r="T2349" s="9">
        <f>(I2349/86400)+25569+(-6/24)</f>
        <v>42607.357361111106</v>
      </c>
      <c r="U2349">
        <f>VLOOKUP(F2349,Statenum_data!$A$1:$B$4,2,FALSE)</f>
        <v>3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 s="13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>
        <f>E2350/L2350</f>
        <v>54</v>
      </c>
      <c r="Q2350" t="str">
        <f>LEFT(N2350,FIND("/",N2350)-1)</f>
        <v>technology</v>
      </c>
      <c r="R2350" t="str">
        <f>RIGHT(N2350,LEN(N2350)-FIND("/",N2350))</f>
        <v>web</v>
      </c>
      <c r="S2350" s="9">
        <f>(J2350/86400)+25569+(-6/24)</f>
        <v>42360.682152777779</v>
      </c>
      <c r="T2350" s="9">
        <f>(I2350/86400)+25569+(-6/24)</f>
        <v>42420.682152777779</v>
      </c>
      <c r="U2350">
        <f>VLOOKUP(F2350,Statenum_data!$A$1:$B$4,2,FALSE)</f>
        <v>3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 s="13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t="e">
        <f>E2351/L2351</f>
        <v>#DIV/0!</v>
      </c>
      <c r="Q2351" t="str">
        <f>LEFT(N2351,FIND("/",N2351)-1)</f>
        <v>technology</v>
      </c>
      <c r="R2351" t="str">
        <f>RIGHT(N2351,LEN(N2351)-FIND("/",N2351))</f>
        <v>web</v>
      </c>
      <c r="S2351" s="9">
        <f>(J2351/86400)+25569+(-6/24)</f>
        <v>42198.525787037041</v>
      </c>
      <c r="T2351" s="9">
        <f>(I2351/86400)+25569+(-6/24)</f>
        <v>42227.525787037041</v>
      </c>
      <c r="U2351">
        <f>VLOOKUP(F2351,Statenum_data!$A$1:$B$4,2,FALSE)</f>
        <v>3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 s="13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t="e">
        <f>E2352/L2352</f>
        <v>#DIV/0!</v>
      </c>
      <c r="Q2352" t="str">
        <f>LEFT(N2352,FIND("/",N2352)-1)</f>
        <v>technology</v>
      </c>
      <c r="R2352" t="str">
        <f>RIGHT(N2352,LEN(N2352)-FIND("/",N2352))</f>
        <v>web</v>
      </c>
      <c r="S2352" s="9">
        <f>(J2352/86400)+25569+(-6/24)</f>
        <v>42708.592245370368</v>
      </c>
      <c r="T2352" s="9">
        <f>(I2352/86400)+25569+(-6/24)</f>
        <v>42738.592245370368</v>
      </c>
      <c r="U2352">
        <f>VLOOKUP(F2352,Statenum_data!$A$1:$B$4,2,FALSE)</f>
        <v>3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 s="1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>
        <f>E2353/L2353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9">
        <f>(J2353/86400)+25569+(-6/24)</f>
        <v>42093.851145833338</v>
      </c>
      <c r="T2353" s="9">
        <f>(I2353/86400)+25569+(-6/24)</f>
        <v>42123.851145833338</v>
      </c>
      <c r="U2353">
        <f>VLOOKUP(F2353,Statenum_data!$A$1:$B$4,2,FALSE)</f>
        <v>3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 s="13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t="e">
        <f>E2354/L2354</f>
        <v>#DIV/0!</v>
      </c>
      <c r="Q2354" t="str">
        <f>LEFT(N2354,FIND("/",N2354)-1)</f>
        <v>technology</v>
      </c>
      <c r="R2354" t="str">
        <f>RIGHT(N2354,LEN(N2354)-FIND("/",N2354))</f>
        <v>web</v>
      </c>
      <c r="S2354" s="9">
        <f>(J2354/86400)+25569+(-6/24)</f>
        <v>42101.383703703701</v>
      </c>
      <c r="T2354" s="9">
        <f>(I2354/86400)+25569+(-6/24)</f>
        <v>42161.383703703701</v>
      </c>
      <c r="U2354">
        <f>VLOOKUP(F2354,Statenum_data!$A$1:$B$4,2,FALSE)</f>
        <v>3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 s="13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t="e">
        <f>E2355/L2355</f>
        <v>#DIV/0!</v>
      </c>
      <c r="Q2355" t="str">
        <f>LEFT(N2355,FIND("/",N2355)-1)</f>
        <v>technology</v>
      </c>
      <c r="R2355" t="str">
        <f>RIGHT(N2355,LEN(N2355)-FIND("/",N2355))</f>
        <v>web</v>
      </c>
      <c r="S2355" s="9">
        <f>(J2355/86400)+25569+(-6/24)</f>
        <v>42103.426180555558</v>
      </c>
      <c r="T2355" s="9">
        <f>(I2355/86400)+25569+(-6/24)</f>
        <v>42115.426180555558</v>
      </c>
      <c r="U2355">
        <f>VLOOKUP(F2355,Statenum_data!$A$1:$B$4,2,FALSE)</f>
        <v>3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 s="13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>
        <f>E2356/L2356</f>
        <v>25</v>
      </c>
      <c r="Q2356" t="str">
        <f>LEFT(N2356,FIND("/",N2356)-1)</f>
        <v>technology</v>
      </c>
      <c r="R2356" t="str">
        <f>RIGHT(N2356,LEN(N2356)-FIND("/",N2356))</f>
        <v>web</v>
      </c>
      <c r="S2356" s="9">
        <f>(J2356/86400)+25569+(-6/24)</f>
        <v>41954.472916666666</v>
      </c>
      <c r="T2356" s="9">
        <f>(I2356/86400)+25569+(-6/24)</f>
        <v>42014.472916666666</v>
      </c>
      <c r="U2356">
        <f>VLOOKUP(F2356,Statenum_data!$A$1:$B$4,2,FALSE)</f>
        <v>3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 s="13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>
        <f>E2357/L2357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9">
        <f>(J2357/86400)+25569+(-6/24)</f>
        <v>42096.668240740742</v>
      </c>
      <c r="T2357" s="9">
        <f>(I2357/86400)+25569+(-6/24)</f>
        <v>42126.668240740742</v>
      </c>
      <c r="U2357">
        <f>VLOOKUP(F2357,Statenum_data!$A$1:$B$4,2,FALSE)</f>
        <v>3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 s="13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t="e">
        <f>E2358/L2358</f>
        <v>#DIV/0!</v>
      </c>
      <c r="Q2358" t="str">
        <f>LEFT(N2358,FIND("/",N2358)-1)</f>
        <v>technology</v>
      </c>
      <c r="R2358" t="str">
        <f>RIGHT(N2358,LEN(N2358)-FIND("/",N2358))</f>
        <v>web</v>
      </c>
      <c r="S2358" s="9">
        <f>(J2358/86400)+25569+(-6/24)</f>
        <v>42130.53361111111</v>
      </c>
      <c r="T2358" s="9">
        <f>(I2358/86400)+25569+(-6/24)</f>
        <v>42160.53361111111</v>
      </c>
      <c r="U2358">
        <f>VLOOKUP(F2358,Statenum_data!$A$1:$B$4,2,FALSE)</f>
        <v>3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 s="13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t="e">
        <f>E2359/L2359</f>
        <v>#DIV/0!</v>
      </c>
      <c r="Q2359" t="str">
        <f>LEFT(N2359,FIND("/",N2359)-1)</f>
        <v>technology</v>
      </c>
      <c r="R2359" t="str">
        <f>RIGHT(N2359,LEN(N2359)-FIND("/",N2359))</f>
        <v>web</v>
      </c>
      <c r="S2359" s="9">
        <f>(J2359/86400)+25569+(-6/24)</f>
        <v>42264.370115740741</v>
      </c>
      <c r="T2359" s="9">
        <f>(I2359/86400)+25569+(-6/24)</f>
        <v>42294.370115740741</v>
      </c>
      <c r="U2359">
        <f>VLOOKUP(F2359,Statenum_data!$A$1:$B$4,2,FALSE)</f>
        <v>3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 s="13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t="e">
        <f>E2360/L2360</f>
        <v>#DIV/0!</v>
      </c>
      <c r="Q2360" t="str">
        <f>LEFT(N2360,FIND("/",N2360)-1)</f>
        <v>technology</v>
      </c>
      <c r="R2360" t="str">
        <f>RIGHT(N2360,LEN(N2360)-FIND("/",N2360))</f>
        <v>web</v>
      </c>
      <c r="S2360" s="9">
        <f>(J2360/86400)+25569+(-6/24)</f>
        <v>41978.680972222224</v>
      </c>
      <c r="T2360" s="9">
        <f>(I2360/86400)+25569+(-6/24)</f>
        <v>42034.777083333334</v>
      </c>
      <c r="U2360">
        <f>VLOOKUP(F2360,Statenum_data!$A$1:$B$4,2,FALSE)</f>
        <v>3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 s="13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>
        <f>E2361/L2361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9">
        <f>(J2361/86400)+25569+(-6/24)</f>
        <v>42159.399583333332</v>
      </c>
      <c r="T2361" s="9">
        <f>(I2361/86400)+25569+(-6/24)</f>
        <v>42219.399583333332</v>
      </c>
      <c r="U2361">
        <f>VLOOKUP(F2361,Statenum_data!$A$1:$B$4,2,FALSE)</f>
        <v>3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 s="13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>
        <f>E2362/L2362</f>
        <v>2</v>
      </c>
      <c r="Q2362" t="str">
        <f>LEFT(N2362,FIND("/",N2362)-1)</f>
        <v>technology</v>
      </c>
      <c r="R2362" t="str">
        <f>RIGHT(N2362,LEN(N2362)-FIND("/",N2362))</f>
        <v>web</v>
      </c>
      <c r="S2362" s="9">
        <f>(J2362/86400)+25569+(-6/24)</f>
        <v>42377.45694444445</v>
      </c>
      <c r="T2362" s="9">
        <f>(I2362/86400)+25569+(-6/24)</f>
        <v>42407.45694444445</v>
      </c>
      <c r="U2362">
        <f>VLOOKUP(F2362,Statenum_data!$A$1:$B$4,2,FALSE)</f>
        <v>3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 s="1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t="e">
        <f>E2363/L2363</f>
        <v>#DIV/0!</v>
      </c>
      <c r="Q2363" t="str">
        <f>LEFT(N2363,FIND("/",N2363)-1)</f>
        <v>technology</v>
      </c>
      <c r="R2363" t="str">
        <f>RIGHT(N2363,LEN(N2363)-FIND("/",N2363))</f>
        <v>web</v>
      </c>
      <c r="S2363" s="9">
        <f>(J2363/86400)+25569+(-6/24)</f>
        <v>42466.608888888892</v>
      </c>
      <c r="T2363" s="9">
        <f>(I2363/86400)+25569+(-6/24)</f>
        <v>42490.666666666672</v>
      </c>
      <c r="U2363">
        <f>VLOOKUP(F2363,Statenum_data!$A$1:$B$4,2,FALSE)</f>
        <v>3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 s="13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>
        <f>E2364/L2364</f>
        <v>60</v>
      </c>
      <c r="Q2364" t="str">
        <f>LEFT(N2364,FIND("/",N2364)-1)</f>
        <v>technology</v>
      </c>
      <c r="R2364" t="str">
        <f>RIGHT(N2364,LEN(N2364)-FIND("/",N2364))</f>
        <v>web</v>
      </c>
      <c r="S2364" s="9">
        <f>(J2364/86400)+25569+(-6/24)</f>
        <v>41954.438310185185</v>
      </c>
      <c r="T2364" s="9">
        <f>(I2364/86400)+25569+(-6/24)</f>
        <v>41984.438310185185</v>
      </c>
      <c r="U2364">
        <f>VLOOKUP(F2364,Statenum_data!$A$1:$B$4,2,FALSE)</f>
        <v>3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 s="13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t="e">
        <f>E2365/L2365</f>
        <v>#DIV/0!</v>
      </c>
      <c r="Q2365" t="str">
        <f>LEFT(N2365,FIND("/",N2365)-1)</f>
        <v>technology</v>
      </c>
      <c r="R2365" t="str">
        <f>RIGHT(N2365,LEN(N2365)-FIND("/",N2365))</f>
        <v>web</v>
      </c>
      <c r="S2365" s="9">
        <f>(J2365/86400)+25569+(-6/24)</f>
        <v>42321.761574074073</v>
      </c>
      <c r="T2365" s="9">
        <f>(I2365/86400)+25569+(-6/24)</f>
        <v>42366.761574074073</v>
      </c>
      <c r="U2365">
        <f>VLOOKUP(F2365,Statenum_data!$A$1:$B$4,2,FALSE)</f>
        <v>3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 s="13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t="e">
        <f>E2366/L2366</f>
        <v>#DIV/0!</v>
      </c>
      <c r="Q2366" t="str">
        <f>LEFT(N2366,FIND("/",N2366)-1)</f>
        <v>technology</v>
      </c>
      <c r="R2366" t="str">
        <f>RIGHT(N2366,LEN(N2366)-FIND("/",N2366))</f>
        <v>web</v>
      </c>
      <c r="S2366" s="9">
        <f>(J2366/86400)+25569+(-6/24)</f>
        <v>42248.684675925921</v>
      </c>
      <c r="T2366" s="9">
        <f>(I2366/86400)+25569+(-6/24)</f>
        <v>42303.684675925921</v>
      </c>
      <c r="U2366">
        <f>VLOOKUP(F2366,Statenum_data!$A$1:$B$4,2,FALSE)</f>
        <v>3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 s="13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t="e">
        <f>E2367/L2367</f>
        <v>#DIV/0!</v>
      </c>
      <c r="Q2367" t="str">
        <f>LEFT(N2367,FIND("/",N2367)-1)</f>
        <v>technology</v>
      </c>
      <c r="R2367" t="str">
        <f>RIGHT(N2367,LEN(N2367)-FIND("/",N2367))</f>
        <v>web</v>
      </c>
      <c r="S2367" s="9">
        <f>(J2367/86400)+25569+(-6/24)</f>
        <v>42346.486400462964</v>
      </c>
      <c r="T2367" s="9">
        <f>(I2367/86400)+25569+(-6/24)</f>
        <v>42386.708333333328</v>
      </c>
      <c r="U2367">
        <f>VLOOKUP(F2367,Statenum_data!$A$1:$B$4,2,FALSE)</f>
        <v>3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 s="13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>
        <f>E2368/L2368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9">
        <f>(J2368/86400)+25569+(-6/24)</f>
        <v>42268.281631944439</v>
      </c>
      <c r="T2368" s="9">
        <f>(I2368/86400)+25569+(-6/24)</f>
        <v>42298.281631944439</v>
      </c>
      <c r="U2368">
        <f>VLOOKUP(F2368,Statenum_data!$A$1:$B$4,2,FALSE)</f>
        <v>3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 s="13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>
        <f>E2369/L2369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9">
        <f>(J2369/86400)+25569+(-6/24)</f>
        <v>42425.720092592594</v>
      </c>
      <c r="T2369" s="9">
        <f>(I2369/86400)+25569+(-6/24)</f>
        <v>42485.678425925929</v>
      </c>
      <c r="U2369">
        <f>VLOOKUP(F2369,Statenum_data!$A$1:$B$4,2,FALSE)</f>
        <v>3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 s="13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>
        <f>E2370/L2370</f>
        <v>50</v>
      </c>
      <c r="Q2370" t="str">
        <f>LEFT(N2370,FIND("/",N2370)-1)</f>
        <v>technology</v>
      </c>
      <c r="R2370" t="str">
        <f>RIGHT(N2370,LEN(N2370)-FIND("/",N2370))</f>
        <v>web</v>
      </c>
      <c r="S2370" s="9">
        <f>(J2370/86400)+25569+(-6/24)</f>
        <v>42063.471817129626</v>
      </c>
      <c r="T2370" s="9">
        <f>(I2370/86400)+25569+(-6/24)</f>
        <v>42108.430150462962</v>
      </c>
      <c r="U2370">
        <f>VLOOKUP(F2370,Statenum_data!$A$1:$B$4,2,FALSE)</f>
        <v>3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 s="13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t="e">
        <f>E2371/L2371</f>
        <v>#DIV/0!</v>
      </c>
      <c r="Q2371" t="str">
        <f>LEFT(N2371,FIND("/",N2371)-1)</f>
        <v>technology</v>
      </c>
      <c r="R2371" t="str">
        <f>RIGHT(N2371,LEN(N2371)-FIND("/",N2371))</f>
        <v>web</v>
      </c>
      <c r="S2371" s="9">
        <f>(J2371/86400)+25569+(-6/24)</f>
        <v>42380.562627314815</v>
      </c>
      <c r="T2371" s="9">
        <f>(I2371/86400)+25569+(-6/24)</f>
        <v>42410.562627314815</v>
      </c>
      <c r="U2371">
        <f>VLOOKUP(F2371,Statenum_data!$A$1:$B$4,2,FALSE)</f>
        <v>3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 s="13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>
        <f>E2372/L2372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9">
        <f>(J2372/86400)+25569+(-6/24)</f>
        <v>41960.93913194444</v>
      </c>
      <c r="T2372" s="9">
        <f>(I2372/86400)+25569+(-6/24)</f>
        <v>41990.93913194444</v>
      </c>
      <c r="U2372">
        <f>VLOOKUP(F2372,Statenum_data!$A$1:$B$4,2,FALSE)</f>
        <v>3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 s="1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t="e">
        <f>E2373/L2373</f>
        <v>#DIV/0!</v>
      </c>
      <c r="Q2373" t="str">
        <f>LEFT(N2373,FIND("/",N2373)-1)</f>
        <v>technology</v>
      </c>
      <c r="R2373" t="str">
        <f>RIGHT(N2373,LEN(N2373)-FIND("/",N2373))</f>
        <v>web</v>
      </c>
      <c r="S2373" s="9">
        <f>(J2373/86400)+25569+(-6/24)</f>
        <v>42150.527731481481</v>
      </c>
      <c r="T2373" s="9">
        <f>(I2373/86400)+25569+(-6/24)</f>
        <v>42180.527731481481</v>
      </c>
      <c r="U2373">
        <f>VLOOKUP(F2373,Statenum_data!$A$1:$B$4,2,FALSE)</f>
        <v>3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 s="13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>
        <f>E2374/L2374</f>
        <v>30</v>
      </c>
      <c r="Q2374" t="str">
        <f>LEFT(N2374,FIND("/",N2374)-1)</f>
        <v>technology</v>
      </c>
      <c r="R2374" t="str">
        <f>RIGHT(N2374,LEN(N2374)-FIND("/",N2374))</f>
        <v>web</v>
      </c>
      <c r="S2374" s="9">
        <f>(J2374/86400)+25569+(-6/24)</f>
        <v>42087.819108796291</v>
      </c>
      <c r="T2374" s="9">
        <f>(I2374/86400)+25569+(-6/24)</f>
        <v>42117.819108796291</v>
      </c>
      <c r="U2374">
        <f>VLOOKUP(F2374,Statenum_data!$A$1:$B$4,2,FALSE)</f>
        <v>3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 s="13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>
        <f>E2375/L2375</f>
        <v>50</v>
      </c>
      <c r="Q2375" t="str">
        <f>LEFT(N2375,FIND("/",N2375)-1)</f>
        <v>technology</v>
      </c>
      <c r="R2375" t="str">
        <f>RIGHT(N2375,LEN(N2375)-FIND("/",N2375))</f>
        <v>web</v>
      </c>
      <c r="S2375" s="9">
        <f>(J2375/86400)+25569+(-6/24)</f>
        <v>42215.412314814814</v>
      </c>
      <c r="T2375" s="9">
        <f>(I2375/86400)+25569+(-6/24)</f>
        <v>42245.412314814814</v>
      </c>
      <c r="U2375">
        <f>VLOOKUP(F2375,Statenum_data!$A$1:$B$4,2,FALSE)</f>
        <v>3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 s="13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>
        <f>E2376/L2376</f>
        <v>10</v>
      </c>
      <c r="Q2376" t="str">
        <f>LEFT(N2376,FIND("/",N2376)-1)</f>
        <v>technology</v>
      </c>
      <c r="R2376" t="str">
        <f>RIGHT(N2376,LEN(N2376)-FIND("/",N2376))</f>
        <v>web</v>
      </c>
      <c r="S2376" s="9">
        <f>(J2376/86400)+25569+(-6/24)</f>
        <v>42017.593287037038</v>
      </c>
      <c r="T2376" s="9">
        <f>(I2376/86400)+25569+(-6/24)</f>
        <v>42047.593287037038</v>
      </c>
      <c r="U2376">
        <f>VLOOKUP(F2376,Statenum_data!$A$1:$B$4,2,FALSE)</f>
        <v>3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 s="13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t="e">
        <f>E2377/L2377</f>
        <v>#DIV/0!</v>
      </c>
      <c r="Q2377" t="str">
        <f>LEFT(N2377,FIND("/",N2377)-1)</f>
        <v>technology</v>
      </c>
      <c r="R2377" t="str">
        <f>RIGHT(N2377,LEN(N2377)-FIND("/",N2377))</f>
        <v>web</v>
      </c>
      <c r="S2377" s="9">
        <f>(J2377/86400)+25569+(-6/24)</f>
        <v>42592.586076388892</v>
      </c>
      <c r="T2377" s="9">
        <f>(I2377/86400)+25569+(-6/24)</f>
        <v>42622.586076388892</v>
      </c>
      <c r="U2377">
        <f>VLOOKUP(F2377,Statenum_data!$A$1:$B$4,2,FALSE)</f>
        <v>3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 s="13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>
        <f>E2378/L2378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9">
        <f>(J2378/86400)+25569+(-6/24)</f>
        <v>42318.675532407404</v>
      </c>
      <c r="T2378" s="9">
        <f>(I2378/86400)+25569+(-6/24)</f>
        <v>42348.675532407404</v>
      </c>
      <c r="U2378">
        <f>VLOOKUP(F2378,Statenum_data!$A$1:$B$4,2,FALSE)</f>
        <v>3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 s="13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t="e">
        <f>E2379/L2379</f>
        <v>#DIV/0!</v>
      </c>
      <c r="Q2379" t="str">
        <f>LEFT(N2379,FIND("/",N2379)-1)</f>
        <v>technology</v>
      </c>
      <c r="R2379" t="str">
        <f>RIGHT(N2379,LEN(N2379)-FIND("/",N2379))</f>
        <v>web</v>
      </c>
      <c r="S2379" s="9">
        <f>(J2379/86400)+25569+(-6/24)</f>
        <v>42669.620173611111</v>
      </c>
      <c r="T2379" s="9">
        <f>(I2379/86400)+25569+(-6/24)</f>
        <v>42699.661840277782</v>
      </c>
      <c r="U2379">
        <f>VLOOKUP(F2379,Statenum_data!$A$1:$B$4,2,FALSE)</f>
        <v>3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 s="13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t="e">
        <f>E2380/L2380</f>
        <v>#DIV/0!</v>
      </c>
      <c r="Q2380" t="str">
        <f>LEFT(N2380,FIND("/",N2380)-1)</f>
        <v>technology</v>
      </c>
      <c r="R2380" t="str">
        <f>RIGHT(N2380,LEN(N2380)-FIND("/",N2380))</f>
        <v>web</v>
      </c>
      <c r="S2380" s="9">
        <f>(J2380/86400)+25569+(-6/24)</f>
        <v>42212.763078703705</v>
      </c>
      <c r="T2380" s="9">
        <f>(I2380/86400)+25569+(-6/24)</f>
        <v>42241.763078703705</v>
      </c>
      <c r="U2380">
        <f>VLOOKUP(F2380,Statenum_data!$A$1:$B$4,2,FALSE)</f>
        <v>3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 s="13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t="e">
        <f>E2381/L2381</f>
        <v>#DIV/0!</v>
      </c>
      <c r="Q2381" t="str">
        <f>LEFT(N2381,FIND("/",N2381)-1)</f>
        <v>technology</v>
      </c>
      <c r="R2381" t="str">
        <f>RIGHT(N2381,LEN(N2381)-FIND("/",N2381))</f>
        <v>web</v>
      </c>
      <c r="S2381" s="9">
        <f>(J2381/86400)+25569+(-6/24)</f>
        <v>42236.766388888893</v>
      </c>
      <c r="T2381" s="9">
        <f>(I2381/86400)+25569+(-6/24)</f>
        <v>42281.766388888893</v>
      </c>
      <c r="U2381">
        <f>VLOOKUP(F2381,Statenum_data!$A$1:$B$4,2,FALSE)</f>
        <v>3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 s="13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>
        <f>E2382/L2382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9">
        <f>(J2382/86400)+25569+(-6/24)</f>
        <v>42248.543310185181</v>
      </c>
      <c r="T2382" s="9">
        <f>(I2382/86400)+25569+(-6/24)</f>
        <v>42278.543310185181</v>
      </c>
      <c r="U2382">
        <f>VLOOKUP(F2382,Statenum_data!$A$1:$B$4,2,FALSE)</f>
        <v>3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 s="1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>
        <f>E2383/L2383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9">
        <f>(J2383/86400)+25569+(-6/24)</f>
        <v>42074.685740740737</v>
      </c>
      <c r="T2383" s="9">
        <f>(I2383/86400)+25569+(-6/24)</f>
        <v>42104.685740740737</v>
      </c>
      <c r="U2383">
        <f>VLOOKUP(F2383,Statenum_data!$A$1:$B$4,2,FALSE)</f>
        <v>3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 s="13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>
        <f>E2384/L2384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9">
        <f>(J2384/86400)+25569+(-6/24)</f>
        <v>42194.937534722223</v>
      </c>
      <c r="T2384" s="9">
        <f>(I2384/86400)+25569+(-6/24)</f>
        <v>42219.937534722223</v>
      </c>
      <c r="U2384">
        <f>VLOOKUP(F2384,Statenum_data!$A$1:$B$4,2,FALSE)</f>
        <v>3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 s="13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>
        <f>E2385/L2385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9">
        <f>(J2385/86400)+25569+(-6/24)</f>
        <v>42026.806793981479</v>
      </c>
      <c r="T2385" s="9">
        <f>(I2385/86400)+25569+(-6/24)</f>
        <v>42056.806793981479</v>
      </c>
      <c r="U2385">
        <f>VLOOKUP(F2385,Statenum_data!$A$1:$B$4,2,FALSE)</f>
        <v>3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 s="13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>
        <f>E2386/L2386</f>
        <v>1</v>
      </c>
      <c r="Q2386" t="str">
        <f>LEFT(N2386,FIND("/",N2386)-1)</f>
        <v>technology</v>
      </c>
      <c r="R2386" t="str">
        <f>RIGHT(N2386,LEN(N2386)-FIND("/",N2386))</f>
        <v>web</v>
      </c>
      <c r="S2386" s="9">
        <f>(J2386/86400)+25569+(-6/24)</f>
        <v>41926.817627314813</v>
      </c>
      <c r="T2386" s="9">
        <f>(I2386/86400)+25569+(-6/24)</f>
        <v>41956.859293981484</v>
      </c>
      <c r="U2386">
        <f>VLOOKUP(F2386,Statenum_data!$A$1:$B$4,2,FALSE)</f>
        <v>3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 s="13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>
        <f>E2387/L2387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9">
        <f>(J2387/86400)+25569+(-6/24)</f>
        <v>42191.45175925926</v>
      </c>
      <c r="T2387" s="9">
        <f>(I2387/86400)+25569+(-6/24)</f>
        <v>42221.45175925926</v>
      </c>
      <c r="U2387">
        <f>VLOOKUP(F2387,Statenum_data!$A$1:$B$4,2,FALSE)</f>
        <v>3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 s="13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t="e">
        <f>E2388/L2388</f>
        <v>#DIV/0!</v>
      </c>
      <c r="Q2388" t="str">
        <f>LEFT(N2388,FIND("/",N2388)-1)</f>
        <v>technology</v>
      </c>
      <c r="R2388" t="str">
        <f>RIGHT(N2388,LEN(N2388)-FIND("/",N2388))</f>
        <v>web</v>
      </c>
      <c r="S2388" s="9">
        <f>(J2388/86400)+25569+(-6/24)</f>
        <v>41954.588240740741</v>
      </c>
      <c r="T2388" s="9">
        <f>(I2388/86400)+25569+(-6/24)</f>
        <v>42014.588240740741</v>
      </c>
      <c r="U2388">
        <f>VLOOKUP(F2388,Statenum_data!$A$1:$B$4,2,FALSE)</f>
        <v>3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 s="13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>
        <f>E2389/L2389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9">
        <f>(J2389/86400)+25569+(-6/24)</f>
        <v>42528.376620370371</v>
      </c>
      <c r="T2389" s="9">
        <f>(I2389/86400)+25569+(-6/24)</f>
        <v>42573.376620370371</v>
      </c>
      <c r="U2389">
        <f>VLOOKUP(F2389,Statenum_data!$A$1:$B$4,2,FALSE)</f>
        <v>3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 s="13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>
        <f>E2390/L2390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9">
        <f>(J2390/86400)+25569+(-6/24)</f>
        <v>41989.603692129633</v>
      </c>
      <c r="T2390" s="9">
        <f>(I2390/86400)+25569+(-6/24)</f>
        <v>42019.561805555553</v>
      </c>
      <c r="U2390">
        <f>VLOOKUP(F2390,Statenum_data!$A$1:$B$4,2,FALSE)</f>
        <v>3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 s="13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>
        <f>E2391/L2391</f>
        <v>30</v>
      </c>
      <c r="Q2391" t="str">
        <f>LEFT(N2391,FIND("/",N2391)-1)</f>
        <v>technology</v>
      </c>
      <c r="R2391" t="str">
        <f>RIGHT(N2391,LEN(N2391)-FIND("/",N2391))</f>
        <v>web</v>
      </c>
      <c r="S2391" s="9">
        <f>(J2391/86400)+25569+(-6/24)</f>
        <v>42179.403379629628</v>
      </c>
      <c r="T2391" s="9">
        <f>(I2391/86400)+25569+(-6/24)</f>
        <v>42210.665972222225</v>
      </c>
      <c r="U2391">
        <f>VLOOKUP(F2391,Statenum_data!$A$1:$B$4,2,FALSE)</f>
        <v>3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 s="13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t="e">
        <f>E2392/L2392</f>
        <v>#DIV/0!</v>
      </c>
      <c r="Q2392" t="str">
        <f>LEFT(N2392,FIND("/",N2392)-1)</f>
        <v>technology</v>
      </c>
      <c r="R2392" t="str">
        <f>RIGHT(N2392,LEN(N2392)-FIND("/",N2392))</f>
        <v>web</v>
      </c>
      <c r="S2392" s="9">
        <f>(J2392/86400)+25569+(-6/24)</f>
        <v>41968.012314814812</v>
      </c>
      <c r="T2392" s="9">
        <f>(I2392/86400)+25569+(-6/24)</f>
        <v>42008.012314814812</v>
      </c>
      <c r="U2392">
        <f>VLOOKUP(F2392,Statenum_data!$A$1:$B$4,2,FALSE)</f>
        <v>3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 s="1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>
        <f>E2393/L2393</f>
        <v>25</v>
      </c>
      <c r="Q2393" t="str">
        <f>LEFT(N2393,FIND("/",N2393)-1)</f>
        <v>technology</v>
      </c>
      <c r="R2393" t="str">
        <f>RIGHT(N2393,LEN(N2393)-FIND("/",N2393))</f>
        <v>web</v>
      </c>
      <c r="S2393" s="9">
        <f>(J2393/86400)+25569+(-6/24)</f>
        <v>42064.544490740736</v>
      </c>
      <c r="T2393" s="9">
        <f>(I2393/86400)+25569+(-6/24)</f>
        <v>42094.502824074079</v>
      </c>
      <c r="U2393">
        <f>VLOOKUP(F2393,Statenum_data!$A$1:$B$4,2,FALSE)</f>
        <v>3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 s="13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t="e">
        <f>E2394/L2394</f>
        <v>#DIV/0!</v>
      </c>
      <c r="Q2394" t="str">
        <f>LEFT(N2394,FIND("/",N2394)-1)</f>
        <v>technology</v>
      </c>
      <c r="R2394" t="str">
        <f>RIGHT(N2394,LEN(N2394)-FIND("/",N2394))</f>
        <v>web</v>
      </c>
      <c r="S2394" s="9">
        <f>(J2394/86400)+25569+(-6/24)</f>
        <v>42275.870636574073</v>
      </c>
      <c r="T2394" s="9">
        <f>(I2394/86400)+25569+(-6/24)</f>
        <v>42305.870636574073</v>
      </c>
      <c r="U2394">
        <f>VLOOKUP(F2394,Statenum_data!$A$1:$B$4,2,FALSE)</f>
        <v>3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 s="13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>
        <f>E2395/L2395</f>
        <v>50</v>
      </c>
      <c r="Q2395" t="str">
        <f>LEFT(N2395,FIND("/",N2395)-1)</f>
        <v>technology</v>
      </c>
      <c r="R2395" t="str">
        <f>RIGHT(N2395,LEN(N2395)-FIND("/",N2395))</f>
        <v>web</v>
      </c>
      <c r="S2395" s="9">
        <f>(J2395/86400)+25569+(-6/24)</f>
        <v>42194.398344907408</v>
      </c>
      <c r="T2395" s="9">
        <f>(I2395/86400)+25569+(-6/24)</f>
        <v>42224.398344907408</v>
      </c>
      <c r="U2395">
        <f>VLOOKUP(F2395,Statenum_data!$A$1:$B$4,2,FALSE)</f>
        <v>3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 s="13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>
        <f>E2396/L2396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9">
        <f>(J2396/86400)+25569+(-6/24)</f>
        <v>42031.112187499995</v>
      </c>
      <c r="T2396" s="9">
        <f>(I2396/86400)+25569+(-6/24)</f>
        <v>42061.112187499995</v>
      </c>
      <c r="U2396">
        <f>VLOOKUP(F2396,Statenum_data!$A$1:$B$4,2,FALSE)</f>
        <v>3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 s="13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t="e">
        <f>E2397/L2397</f>
        <v>#DIV/0!</v>
      </c>
      <c r="Q2397" t="str">
        <f>LEFT(N2397,FIND("/",N2397)-1)</f>
        <v>technology</v>
      </c>
      <c r="R2397" t="str">
        <f>RIGHT(N2397,LEN(N2397)-FIND("/",N2397))</f>
        <v>web</v>
      </c>
      <c r="S2397" s="9">
        <f>(J2397/86400)+25569+(-6/24)</f>
        <v>42716.871377314819</v>
      </c>
      <c r="T2397" s="9">
        <f>(I2397/86400)+25569+(-6/24)</f>
        <v>42745.122916666667</v>
      </c>
      <c r="U2397">
        <f>VLOOKUP(F2397,Statenum_data!$A$1:$B$4,2,FALSE)</f>
        <v>3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 s="13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>
        <f>E2398/L2398</f>
        <v>10</v>
      </c>
      <c r="Q2398" t="str">
        <f>LEFT(N2398,FIND("/",N2398)-1)</f>
        <v>technology</v>
      </c>
      <c r="R2398" t="str">
        <f>RIGHT(N2398,LEN(N2398)-FIND("/",N2398))</f>
        <v>web</v>
      </c>
      <c r="S2398" s="9">
        <f>(J2398/86400)+25569+(-6/24)</f>
        <v>42262.599050925928</v>
      </c>
      <c r="T2398" s="9">
        <f>(I2398/86400)+25569+(-6/24)</f>
        <v>42292.599050925928</v>
      </c>
      <c r="U2398">
        <f>VLOOKUP(F2398,Statenum_data!$A$1:$B$4,2,FALSE)</f>
        <v>3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 s="13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t="e">
        <f>E2399/L2399</f>
        <v>#DIV/0!</v>
      </c>
      <c r="Q2399" t="str">
        <f>LEFT(N2399,FIND("/",N2399)-1)</f>
        <v>technology</v>
      </c>
      <c r="R2399" t="str">
        <f>RIGHT(N2399,LEN(N2399)-FIND("/",N2399))</f>
        <v>web</v>
      </c>
      <c r="S2399" s="9">
        <f>(J2399/86400)+25569+(-6/24)</f>
        <v>41976.63490740741</v>
      </c>
      <c r="T2399" s="9">
        <f>(I2399/86400)+25569+(-6/24)</f>
        <v>42006.63490740741</v>
      </c>
      <c r="U2399">
        <f>VLOOKUP(F2399,Statenum_data!$A$1:$B$4,2,FALSE)</f>
        <v>3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 s="13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t="e">
        <f>E2400/L2400</f>
        <v>#DIV/0!</v>
      </c>
      <c r="Q2400" t="str">
        <f>LEFT(N2400,FIND("/",N2400)-1)</f>
        <v>technology</v>
      </c>
      <c r="R2400" t="str">
        <f>RIGHT(N2400,LEN(N2400)-FIND("/",N2400))</f>
        <v>web</v>
      </c>
      <c r="S2400" s="9">
        <f>(J2400/86400)+25569+(-6/24)</f>
        <v>42157.666481481487</v>
      </c>
      <c r="T2400" s="9">
        <f>(I2400/86400)+25569+(-6/24)</f>
        <v>42187.666481481487</v>
      </c>
      <c r="U2400">
        <f>VLOOKUP(F2400,Statenum_data!$A$1:$B$4,2,FALSE)</f>
        <v>3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 s="13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t="e">
        <f>E2401/L2401</f>
        <v>#DIV/0!</v>
      </c>
      <c r="Q2401" t="str">
        <f>LEFT(N2401,FIND("/",N2401)-1)</f>
        <v>technology</v>
      </c>
      <c r="R2401" t="str">
        <f>RIGHT(N2401,LEN(N2401)-FIND("/",N2401))</f>
        <v>web</v>
      </c>
      <c r="S2401" s="9">
        <f>(J2401/86400)+25569+(-6/24)</f>
        <v>41956.603078703702</v>
      </c>
      <c r="T2401" s="9">
        <f>(I2401/86400)+25569+(-6/24)</f>
        <v>41991.603078703702</v>
      </c>
      <c r="U2401">
        <f>VLOOKUP(F2401,Statenum_data!$A$1:$B$4,2,FALSE)</f>
        <v>3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 s="13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t="e">
        <f>E2402/L2402</f>
        <v>#DIV/0!</v>
      </c>
      <c r="Q2402" t="str">
        <f>LEFT(N2402,FIND("/",N2402)-1)</f>
        <v>technology</v>
      </c>
      <c r="R2402" t="str">
        <f>RIGHT(N2402,LEN(N2402)-FIND("/",N2402))</f>
        <v>web</v>
      </c>
      <c r="S2402" s="9">
        <f>(J2402/86400)+25569+(-6/24)</f>
        <v>42444.018101851849</v>
      </c>
      <c r="T2402" s="9">
        <f>(I2402/86400)+25569+(-6/24)</f>
        <v>42474.018101851849</v>
      </c>
      <c r="U2402">
        <f>VLOOKUP(F2402,Statenum_data!$A$1:$B$4,2,FALSE)</f>
        <v>3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 s="1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>
        <f>E2403/L2403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9">
        <f>(J2403/86400)+25569+(-6/24)</f>
        <v>42374.572870370372</v>
      </c>
      <c r="T2403" s="9">
        <f>(I2403/86400)+25569+(-6/24)</f>
        <v>42434.572870370372</v>
      </c>
      <c r="U2403">
        <f>VLOOKUP(F2403,Statenum_data!$A$1:$B$4,2,FALSE)</f>
        <v>2</v>
      </c>
    </row>
    <row r="2404" spans="1:21" x14ac:dyDescent="0.2">
      <c r="A2404">
        <v>2402</v>
      </c>
      <c r="B2404" s="3" t="s">
        <v>2403</v>
      </c>
      <c r="C2404" s="3" t="s">
        <v>6512</v>
      </c>
      <c r="D2404" s="13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>
        <f>E2404/L2404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9">
        <f>(J2404/86400)+25569+(-6/24)</f>
        <v>42107.429756944446</v>
      </c>
      <c r="T2404" s="9">
        <f>(I2404/86400)+25569+(-6/24)</f>
        <v>42137.429756944446</v>
      </c>
      <c r="U2404">
        <f>VLOOKUP(F2404,Statenum_data!$A$1:$B$4,2,FALSE)</f>
        <v>2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 s="13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>
        <f>E2405/L2405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9">
        <f>(J2405/86400)+25569+(-6/24)</f>
        <v>42399.632615740746</v>
      </c>
      <c r="T2405" s="9">
        <f>(I2405/86400)+25569+(-6/24)</f>
        <v>42459.590949074074</v>
      </c>
      <c r="U2405">
        <f>VLOOKUP(F2405,Statenum_data!$A$1:$B$4,2,FALSE)</f>
        <v>2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 s="13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t="e">
        <f>E2406/L2406</f>
        <v>#DIV/0!</v>
      </c>
      <c r="Q2406" t="str">
        <f>LEFT(N2406,FIND("/",N2406)-1)</f>
        <v>food</v>
      </c>
      <c r="R2406" t="str">
        <f>RIGHT(N2406,LEN(N2406)-FIND("/",N2406))</f>
        <v>food trucks</v>
      </c>
      <c r="S2406" s="9">
        <f>(J2406/86400)+25569+(-6/24)</f>
        <v>42341.78943287037</v>
      </c>
      <c r="T2406" s="9">
        <f>(I2406/86400)+25569+(-6/24)</f>
        <v>42371.78943287037</v>
      </c>
      <c r="U2406">
        <f>VLOOKUP(F2406,Statenum_data!$A$1:$B$4,2,FALSE)</f>
        <v>2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 s="13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>
        <f>E2407/L2407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9">
        <f>(J2407/86400)+25569+(-6/24)</f>
        <v>42595.335358796292</v>
      </c>
      <c r="T2407" s="9">
        <f>(I2407/86400)+25569+(-6/24)</f>
        <v>42616.335358796292</v>
      </c>
      <c r="U2407">
        <f>VLOOKUP(F2407,Statenum_data!$A$1:$B$4,2,FALSE)</f>
        <v>2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 s="13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>
        <f>E2408/L2408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9">
        <f>(J2408/86400)+25569+(-6/24)</f>
        <v>41982.860995370371</v>
      </c>
      <c r="T2408" s="9">
        <f>(I2408/86400)+25569+(-6/24)</f>
        <v>42022.860995370371</v>
      </c>
      <c r="U2408">
        <f>VLOOKUP(F2408,Statenum_data!$A$1:$B$4,2,FALSE)</f>
        <v>2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 s="13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>
        <f>E2409/L2409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9">
        <f>(J2409/86400)+25569+(-6/24)</f>
        <v>42082.325555555552</v>
      </c>
      <c r="T2409" s="9">
        <f>(I2409/86400)+25569+(-6/24)</f>
        <v>42105</v>
      </c>
      <c r="U2409">
        <f>VLOOKUP(F2409,Statenum_data!$A$1:$B$4,2,FALSE)</f>
        <v>2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 s="13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>
        <f>E2410/L2410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9">
        <f>(J2410/86400)+25569+(-6/24)</f>
        <v>41918.890706018516</v>
      </c>
      <c r="T2410" s="9">
        <f>(I2410/86400)+25569+(-6/24)</f>
        <v>41948.932372685187</v>
      </c>
      <c r="U2410">
        <f>VLOOKUP(F2410,Statenum_data!$A$1:$B$4,2,FALSE)</f>
        <v>2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 s="13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>
        <f>E2411/L2411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9">
        <f>(J2411/86400)+25569+(-6/24)</f>
        <v>42204.625868055555</v>
      </c>
      <c r="T2411" s="9">
        <f>(I2411/86400)+25569+(-6/24)</f>
        <v>42234.625868055555</v>
      </c>
      <c r="U2411">
        <f>VLOOKUP(F2411,Statenum_data!$A$1:$B$4,2,FALSE)</f>
        <v>2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 s="13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t="e">
        <f>E2412/L2412</f>
        <v>#DIV/0!</v>
      </c>
      <c r="Q2412" t="str">
        <f>LEFT(N2412,FIND("/",N2412)-1)</f>
        <v>food</v>
      </c>
      <c r="R2412" t="str">
        <f>RIGHT(N2412,LEN(N2412)-FIND("/",N2412))</f>
        <v>food trucks</v>
      </c>
      <c r="S2412" s="9">
        <f>(J2412/86400)+25569+(-6/24)</f>
        <v>42224.158275462964</v>
      </c>
      <c r="T2412" s="9">
        <f>(I2412/86400)+25569+(-6/24)</f>
        <v>42254.158275462964</v>
      </c>
      <c r="U2412">
        <f>VLOOKUP(F2412,Statenum_data!$A$1:$B$4,2,FALSE)</f>
        <v>2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 s="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>
        <f>E2413/L2413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9">
        <f>(J2413/86400)+25569+(-6/24)</f>
        <v>42211.482430555552</v>
      </c>
      <c r="T2413" s="9">
        <f>(I2413/86400)+25569+(-6/24)</f>
        <v>42241.482430555552</v>
      </c>
      <c r="U2413">
        <f>VLOOKUP(F2413,Statenum_data!$A$1:$B$4,2,FALSE)</f>
        <v>2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 s="13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t="e">
        <f>E2414/L2414</f>
        <v>#DIV/0!</v>
      </c>
      <c r="Q2414" t="str">
        <f>LEFT(N2414,FIND("/",N2414)-1)</f>
        <v>food</v>
      </c>
      <c r="R2414" t="str">
        <f>RIGHT(N2414,LEN(N2414)-FIND("/",N2414))</f>
        <v>food trucks</v>
      </c>
      <c r="S2414" s="9">
        <f>(J2414/86400)+25569+(-6/24)</f>
        <v>42655.486956018518</v>
      </c>
      <c r="T2414" s="9">
        <f>(I2414/86400)+25569+(-6/24)</f>
        <v>42700.528622685189</v>
      </c>
      <c r="U2414">
        <f>VLOOKUP(F2414,Statenum_data!$A$1:$B$4,2,FALSE)</f>
        <v>2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 s="13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>
        <f>E2415/L2415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9">
        <f>(J2415/86400)+25569+(-6/24)</f>
        <v>41759.85974537037</v>
      </c>
      <c r="T2415" s="9">
        <f>(I2415/86400)+25569+(-6/24)</f>
        <v>41790.729166666664</v>
      </c>
      <c r="U2415">
        <f>VLOOKUP(F2415,Statenum_data!$A$1:$B$4,2,FALSE)</f>
        <v>2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 s="13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>
        <f>E2416/L2416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9">
        <f>(J2416/86400)+25569+(-6/24)</f>
        <v>42198.445138888885</v>
      </c>
      <c r="T2416" s="9">
        <f>(I2416/86400)+25569+(-6/24)</f>
        <v>42237.915972222225</v>
      </c>
      <c r="U2416">
        <f>VLOOKUP(F2416,Statenum_data!$A$1:$B$4,2,FALSE)</f>
        <v>2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 s="13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>
        <f>E2417/L2417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9">
        <f>(J2417/86400)+25569+(-6/24)</f>
        <v>42536.612800925926</v>
      </c>
      <c r="T2417" s="9">
        <f>(I2417/86400)+25569+(-6/24)</f>
        <v>42566.612800925926</v>
      </c>
      <c r="U2417">
        <f>VLOOKUP(F2417,Statenum_data!$A$1:$B$4,2,FALSE)</f>
        <v>2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 s="13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>
        <f>E2418/L2418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9">
        <f>(J2418/86400)+25569+(-6/24)</f>
        <v>42019.487766203703</v>
      </c>
      <c r="T2418" s="9">
        <f>(I2418/86400)+25569+(-6/24)</f>
        <v>42077.375</v>
      </c>
      <c r="U2418">
        <f>VLOOKUP(F2418,Statenum_data!$A$1:$B$4,2,FALSE)</f>
        <v>2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 s="13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t="e">
        <f>E2419/L2419</f>
        <v>#DIV/0!</v>
      </c>
      <c r="Q2419" t="str">
        <f>LEFT(N2419,FIND("/",N2419)-1)</f>
        <v>food</v>
      </c>
      <c r="R2419" t="str">
        <f>RIGHT(N2419,LEN(N2419)-FIND("/",N2419))</f>
        <v>food trucks</v>
      </c>
      <c r="S2419" s="9">
        <f>(J2419/86400)+25569+(-6/24)</f>
        <v>41831.634108796294</v>
      </c>
      <c r="T2419" s="9">
        <f>(I2419/86400)+25569+(-6/24)</f>
        <v>41861.634108796294</v>
      </c>
      <c r="U2419">
        <f>VLOOKUP(F2419,Statenum_data!$A$1:$B$4,2,FALSE)</f>
        <v>2</v>
      </c>
    </row>
    <row r="2420" spans="1:21" x14ac:dyDescent="0.2">
      <c r="A2420">
        <v>2418</v>
      </c>
      <c r="B2420" s="3" t="s">
        <v>2419</v>
      </c>
      <c r="C2420" s="3" t="s">
        <v>6528</v>
      </c>
      <c r="D2420" s="13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>
        <f>E2420/L2420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9">
        <f>(J2420/86400)+25569+(-6/24)</f>
        <v>42027.606990740736</v>
      </c>
      <c r="T2420" s="9">
        <f>(I2420/86400)+25569+(-6/24)</f>
        <v>42087.565324074079</v>
      </c>
      <c r="U2420">
        <f>VLOOKUP(F2420,Statenum_data!$A$1:$B$4,2,FALSE)</f>
        <v>2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 s="13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t="e">
        <f>E2421/L2421</f>
        <v>#DIV/0!</v>
      </c>
      <c r="Q2421" t="str">
        <f>LEFT(N2421,FIND("/",N2421)-1)</f>
        <v>food</v>
      </c>
      <c r="R2421" t="str">
        <f>RIGHT(N2421,LEN(N2421)-FIND("/",N2421))</f>
        <v>food trucks</v>
      </c>
      <c r="S2421" s="9">
        <f>(J2421/86400)+25569+(-6/24)</f>
        <v>41993.488298611112</v>
      </c>
      <c r="T2421" s="9">
        <f>(I2421/86400)+25569+(-6/24)</f>
        <v>42053.488298611112</v>
      </c>
      <c r="U2421">
        <f>VLOOKUP(F2421,Statenum_data!$A$1:$B$4,2,FALSE)</f>
        <v>2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 s="13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>
        <f>E2422/L2422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9">
        <f>(J2422/86400)+25569+(-6/24)</f>
        <v>41892.778877314813</v>
      </c>
      <c r="T2422" s="9">
        <f>(I2422/86400)+25569+(-6/24)</f>
        <v>41952.820543981477</v>
      </c>
      <c r="U2422">
        <f>VLOOKUP(F2422,Statenum_data!$A$1:$B$4,2,FALSE)</f>
        <v>2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 s="1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>
        <f>E2423/L2423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9">
        <f>(J2423/86400)+25569+(-6/24)</f>
        <v>42026.437453703707</v>
      </c>
      <c r="T2423" s="9">
        <f>(I2423/86400)+25569+(-6/24)</f>
        <v>42056.437453703707</v>
      </c>
      <c r="U2423">
        <f>VLOOKUP(F2423,Statenum_data!$A$1:$B$4,2,FALSE)</f>
        <v>2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 s="13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>
        <f>E2424/L2424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9">
        <f>(J2424/86400)+25569+(-6/24)</f>
        <v>42044.474953703699</v>
      </c>
      <c r="T2424" s="9">
        <f>(I2424/86400)+25569+(-6/24)</f>
        <v>42074.433287037042</v>
      </c>
      <c r="U2424">
        <f>VLOOKUP(F2424,Statenum_data!$A$1:$B$4,2,FALSE)</f>
        <v>2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 s="13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>
        <f>E2425/L2425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9">
        <f>(J2425/86400)+25569+(-6/24)</f>
        <v>41974.454745370371</v>
      </c>
      <c r="T2425" s="9">
        <f>(I2425/86400)+25569+(-6/24)</f>
        <v>42004.454745370371</v>
      </c>
      <c r="U2425">
        <f>VLOOKUP(F2425,Statenum_data!$A$1:$B$4,2,FALSE)</f>
        <v>2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 s="13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>
        <f>E2426/L2426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9">
        <f>(J2426/86400)+25569+(-6/24)</f>
        <v>41909.642453703702</v>
      </c>
      <c r="T2426" s="9">
        <f>(I2426/86400)+25569+(-6/24)</f>
        <v>41939.642453703702</v>
      </c>
      <c r="U2426">
        <f>VLOOKUP(F2426,Statenum_data!$A$1:$B$4,2,FALSE)</f>
        <v>2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 s="13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>
        <f>E2427/L2427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9">
        <f>(J2427/86400)+25569+(-6/24)</f>
        <v>42502.663761574076</v>
      </c>
      <c r="T2427" s="9">
        <f>(I2427/86400)+25569+(-6/24)</f>
        <v>42517.669444444444</v>
      </c>
      <c r="U2427">
        <f>VLOOKUP(F2427,Statenum_data!$A$1:$B$4,2,FALSE)</f>
        <v>2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 s="13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t="e">
        <f>E2428/L2428</f>
        <v>#DIV/0!</v>
      </c>
      <c r="Q2428" t="str">
        <f>LEFT(N2428,FIND("/",N2428)-1)</f>
        <v>food</v>
      </c>
      <c r="R2428" t="str">
        <f>RIGHT(N2428,LEN(N2428)-FIND("/",N2428))</f>
        <v>food trucks</v>
      </c>
      <c r="S2428" s="9">
        <f>(J2428/86400)+25569+(-6/24)</f>
        <v>42163.920046296298</v>
      </c>
      <c r="T2428" s="9">
        <f>(I2428/86400)+25569+(-6/24)</f>
        <v>42223.920046296298</v>
      </c>
      <c r="U2428">
        <f>VLOOKUP(F2428,Statenum_data!$A$1:$B$4,2,FALSE)</f>
        <v>2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 s="13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>
        <f>E2429/L2429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9">
        <f>(J2429/86400)+25569+(-6/24)</f>
        <v>42412.068668981483</v>
      </c>
      <c r="T2429" s="9">
        <f>(I2429/86400)+25569+(-6/24)</f>
        <v>42452.027002314819</v>
      </c>
      <c r="U2429">
        <f>VLOOKUP(F2429,Statenum_data!$A$1:$B$4,2,FALSE)</f>
        <v>2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 s="13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>
        <f>E2430/L2430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9">
        <f>(J2430/86400)+25569+(-6/24)</f>
        <v>42045.534155092595</v>
      </c>
      <c r="T2430" s="9">
        <f>(I2430/86400)+25569+(-6/24)</f>
        <v>42075.492488425924</v>
      </c>
      <c r="U2430">
        <f>VLOOKUP(F2430,Statenum_data!$A$1:$B$4,2,FALSE)</f>
        <v>2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 s="13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>
        <f>E2431/L2431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9">
        <f>(J2431/86400)+25569+(-6/24)</f>
        <v>42734.629236111112</v>
      </c>
      <c r="T2431" s="9">
        <f>(I2431/86400)+25569+(-6/24)</f>
        <v>42771.447222222225</v>
      </c>
      <c r="U2431">
        <f>VLOOKUP(F2431,Statenum_data!$A$1:$B$4,2,FALSE)</f>
        <v>2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 s="13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>
        <f>E2432/L2432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9">
        <f>(J2432/86400)+25569+(-6/24)</f>
        <v>42381.880833333329</v>
      </c>
      <c r="T2432" s="9">
        <f>(I2432/86400)+25569+(-6/24)</f>
        <v>42411.880833333329</v>
      </c>
      <c r="U2432">
        <f>VLOOKUP(F2432,Statenum_data!$A$1:$B$4,2,FALSE)</f>
        <v>2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 s="1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>
        <f>E2433/L2433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9">
        <f>(J2433/86400)+25569+(-6/24)</f>
        <v>42488.849687499998</v>
      </c>
      <c r="T2433" s="9">
        <f>(I2433/86400)+25569+(-6/24)</f>
        <v>42548.849687499998</v>
      </c>
      <c r="U2433">
        <f>VLOOKUP(F2433,Statenum_data!$A$1:$B$4,2,FALSE)</f>
        <v>2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 s="13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>
        <f>E2434/L2434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9">
        <f>(J2434/86400)+25569+(-6/24)</f>
        <v>42040.968715277777</v>
      </c>
      <c r="T2434" s="9">
        <f>(I2434/86400)+25569+(-6/24)</f>
        <v>42070.968715277777</v>
      </c>
      <c r="U2434">
        <f>VLOOKUP(F2434,Statenum_data!$A$1:$B$4,2,FALSE)</f>
        <v>2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 s="13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t="e">
        <f>E2435/L2435</f>
        <v>#DIV/0!</v>
      </c>
      <c r="Q2435" t="str">
        <f>LEFT(N2435,FIND("/",N2435)-1)</f>
        <v>food</v>
      </c>
      <c r="R2435" t="str">
        <f>RIGHT(N2435,LEN(N2435)-FIND("/",N2435))</f>
        <v>food trucks</v>
      </c>
      <c r="S2435" s="9">
        <f>(J2435/86400)+25569+(-6/24)</f>
        <v>42397.64980324074</v>
      </c>
      <c r="T2435" s="9">
        <f>(I2435/86400)+25569+(-6/24)</f>
        <v>42427.64980324074</v>
      </c>
      <c r="U2435">
        <f>VLOOKUP(F2435,Statenum_data!$A$1:$B$4,2,FALSE)</f>
        <v>2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 s="13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>
        <f>E2436/L2436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9">
        <f>(J2436/86400)+25569+(-6/24)</f>
        <v>42179.936041666668</v>
      </c>
      <c r="T2436" s="9">
        <f>(I2436/86400)+25569+(-6/24)</f>
        <v>42219.936041666668</v>
      </c>
      <c r="U2436">
        <f>VLOOKUP(F2436,Statenum_data!$A$1:$B$4,2,FALSE)</f>
        <v>2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 s="13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>
        <f>E2437/L2437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9">
        <f>(J2437/86400)+25569+(-6/24)</f>
        <v>42252.027615740742</v>
      </c>
      <c r="T2437" s="9">
        <f>(I2437/86400)+25569+(-6/24)</f>
        <v>42282.027615740742</v>
      </c>
      <c r="U2437">
        <f>VLOOKUP(F2437,Statenum_data!$A$1:$B$4,2,FALSE)</f>
        <v>2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 s="13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>
        <f>E2438/L2438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9">
        <f>(J2438/86400)+25569+(-6/24)</f>
        <v>42338.365393518514</v>
      </c>
      <c r="T2438" s="9">
        <f>(I2438/86400)+25569+(-6/24)</f>
        <v>42398.365393518514</v>
      </c>
      <c r="U2438">
        <f>VLOOKUP(F2438,Statenum_data!$A$1:$B$4,2,FALSE)</f>
        <v>2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 s="13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t="e">
        <f>E2439/L2439</f>
        <v>#DIV/0!</v>
      </c>
      <c r="Q2439" t="str">
        <f>LEFT(N2439,FIND("/",N2439)-1)</f>
        <v>food</v>
      </c>
      <c r="R2439" t="str">
        <f>RIGHT(N2439,LEN(N2439)-FIND("/",N2439))</f>
        <v>food trucks</v>
      </c>
      <c r="S2439" s="9">
        <f>(J2439/86400)+25569+(-6/24)</f>
        <v>42031.715138888889</v>
      </c>
      <c r="T2439" s="9">
        <f>(I2439/86400)+25569+(-6/24)</f>
        <v>42080.5</v>
      </c>
      <c r="U2439">
        <f>VLOOKUP(F2439,Statenum_data!$A$1:$B$4,2,FALSE)</f>
        <v>2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 s="13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>
        <f>E2440/L2440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9">
        <f>(J2440/86400)+25569+(-6/24)</f>
        <v>42285.66506944444</v>
      </c>
      <c r="T2440" s="9">
        <f>(I2440/86400)+25569+(-6/24)</f>
        <v>42345.706736111111</v>
      </c>
      <c r="U2440">
        <f>VLOOKUP(F2440,Statenum_data!$A$1:$B$4,2,FALSE)</f>
        <v>2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 s="13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t="e">
        <f>E2441/L2441</f>
        <v>#DIV/0!</v>
      </c>
      <c r="Q2441" t="str">
        <f>LEFT(N2441,FIND("/",N2441)-1)</f>
        <v>food</v>
      </c>
      <c r="R2441" t="str">
        <f>RIGHT(N2441,LEN(N2441)-FIND("/",N2441))</f>
        <v>food trucks</v>
      </c>
      <c r="S2441" s="9">
        <f>(J2441/86400)+25569+(-6/24)</f>
        <v>42265.568622685183</v>
      </c>
      <c r="T2441" s="9">
        <f>(I2441/86400)+25569+(-6/24)</f>
        <v>42295.568622685183</v>
      </c>
      <c r="U2441">
        <f>VLOOKUP(F2441,Statenum_data!$A$1:$B$4,2,FALSE)</f>
        <v>2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 s="13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>
        <f>E2442/L2442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9">
        <f>(J2442/86400)+25569+(-6/24)</f>
        <v>42383.649456018524</v>
      </c>
      <c r="T2442" s="9">
        <f>(I2442/86400)+25569+(-6/24)</f>
        <v>42413.649456018524</v>
      </c>
      <c r="U2442">
        <f>VLOOKUP(F2442,Statenum_data!$A$1:$B$4,2,FALSE)</f>
        <v>2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 s="1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>
        <f>E2443/L2443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9">
        <f>(J2443/86400)+25569+(-6/24)</f>
        <v>42186.875625000001</v>
      </c>
      <c r="T2443" s="9">
        <f>(I2443/86400)+25569+(-6/24)</f>
        <v>42207.957638888889</v>
      </c>
      <c r="U2443">
        <f>VLOOKUP(F2443,Statenum_data!$A$1:$B$4,2,FALSE)</f>
        <v>1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 s="13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>
        <f>E2444/L2444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9">
        <f>(J2444/86400)+25569+(-6/24)</f>
        <v>42052.416990740741</v>
      </c>
      <c r="T2444" s="9">
        <f>(I2444/86400)+25569+(-6/24)</f>
        <v>42082.375324074077</v>
      </c>
      <c r="U2444">
        <f>VLOOKUP(F2444,Statenum_data!$A$1:$B$4,2,FALSE)</f>
        <v>1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 s="13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>
        <f>E2445/L2445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9">
        <f>(J2445/86400)+25569+(-6/24)</f>
        <v>41836.375254629631</v>
      </c>
      <c r="T2445" s="9">
        <f>(I2445/86400)+25569+(-6/24)</f>
        <v>41866.375254629631</v>
      </c>
      <c r="U2445">
        <f>VLOOKUP(F2445,Statenum_data!$A$1:$B$4,2,FALSE)</f>
        <v>1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 s="13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>
        <f>E2446/L2446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9">
        <f>(J2446/86400)+25569+(-6/24)</f>
        <v>42485.504525462966</v>
      </c>
      <c r="T2446" s="9">
        <f>(I2446/86400)+25569+(-6/24)</f>
        <v>42515.504525462966</v>
      </c>
      <c r="U2446">
        <f>VLOOKUP(F2446,Statenum_data!$A$1:$B$4,2,FALSE)</f>
        <v>1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 s="13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>
        <f>E2447/L2447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9">
        <f>(J2447/86400)+25569+(-6/24)</f>
        <v>42242.940057870372</v>
      </c>
      <c r="T2447" s="9">
        <f>(I2447/86400)+25569+(-6/24)</f>
        <v>42272.940057870372</v>
      </c>
      <c r="U2447">
        <f>VLOOKUP(F2447,Statenum_data!$A$1:$B$4,2,FALSE)</f>
        <v>1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 s="13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>
        <f>E2448/L2448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9">
        <f>(J2448/86400)+25569+(-6/24)</f>
        <v>42670.352673611109</v>
      </c>
      <c r="T2448" s="9">
        <f>(I2448/86400)+25569+(-6/24)</f>
        <v>42700.39434027778</v>
      </c>
      <c r="U2448">
        <f>VLOOKUP(F2448,Statenum_data!$A$1:$B$4,2,FALSE)</f>
        <v>1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 s="13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>
        <f>E2449/L2449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9">
        <f>(J2449/86400)+25569+(-6/24)</f>
        <v>42654.219826388886</v>
      </c>
      <c r="T2449" s="9">
        <f>(I2449/86400)+25569+(-6/24)</f>
        <v>42685.916666666672</v>
      </c>
      <c r="U2449">
        <f>VLOOKUP(F2449,Statenum_data!$A$1:$B$4,2,FALSE)</f>
        <v>1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 s="13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>
        <f>E2450/L2450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9">
        <f>(J2450/86400)+25569+(-6/24)</f>
        <v>42607.066122685181</v>
      </c>
      <c r="T2450" s="9">
        <f>(I2450/86400)+25569+(-6/24)</f>
        <v>42612.983333333337</v>
      </c>
      <c r="U2450">
        <f>VLOOKUP(F2450,Statenum_data!$A$1:$B$4,2,FALSE)</f>
        <v>1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 s="13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>
        <f>E2451/L2451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9">
        <f>(J2451/86400)+25569+(-6/24)</f>
        <v>41942.892534722225</v>
      </c>
      <c r="T2451" s="9">
        <f>(I2451/86400)+25569+(-6/24)</f>
        <v>41972.934201388889</v>
      </c>
      <c r="U2451">
        <f>VLOOKUP(F2451,Statenum_data!$A$1:$B$4,2,FALSE)</f>
        <v>1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 s="13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>
        <f>E2452/L2452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9">
        <f>(J2452/86400)+25569+(-6/24)</f>
        <v>41901.82240740741</v>
      </c>
      <c r="T2452" s="9">
        <f>(I2452/86400)+25569+(-6/24)</f>
        <v>41939.882638888885</v>
      </c>
      <c r="U2452">
        <f>VLOOKUP(F2452,Statenum_data!$A$1:$B$4,2,FALSE)</f>
        <v>1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 s="1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>
        <f>E2453/L2453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9">
        <f>(J2453/86400)+25569+(-6/24)</f>
        <v>42779.658449074079</v>
      </c>
      <c r="T2453" s="9">
        <f>(I2453/86400)+25569+(-6/24)</f>
        <v>42799.658449074079</v>
      </c>
      <c r="U2453">
        <f>VLOOKUP(F2453,Statenum_data!$A$1:$B$4,2,FALSE)</f>
        <v>1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 s="13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>
        <f>E2454/L2454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9">
        <f>(J2454/86400)+25569+(-6/24)</f>
        <v>42338.59375</v>
      </c>
      <c r="T2454" s="9">
        <f>(I2454/86400)+25569+(-6/24)</f>
        <v>42367.708333333328</v>
      </c>
      <c r="U2454">
        <f>VLOOKUP(F2454,Statenum_data!$A$1:$B$4,2,FALSE)</f>
        <v>1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 s="13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>
        <f>E2455/L2455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9">
        <f>(J2455/86400)+25569+(-6/24)</f>
        <v>42738.442233796297</v>
      </c>
      <c r="T2455" s="9">
        <f>(I2455/86400)+25569+(-6/24)</f>
        <v>42768.442233796297</v>
      </c>
      <c r="U2455">
        <f>VLOOKUP(F2455,Statenum_data!$A$1:$B$4,2,FALSE)</f>
        <v>1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 s="13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>
        <f>E2456/L2456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9">
        <f>(J2456/86400)+25569+(-6/24)</f>
        <v>42769.951481481483</v>
      </c>
      <c r="T2456" s="9">
        <f>(I2456/86400)+25569+(-6/24)</f>
        <v>42804.951481481483</v>
      </c>
      <c r="U2456">
        <f>VLOOKUP(F2456,Statenum_data!$A$1:$B$4,2,FALSE)</f>
        <v>1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 s="13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>
        <f>E2457/L2457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9">
        <f>(J2457/86400)+25569+(-6/24)</f>
        <v>42452.531828703708</v>
      </c>
      <c r="T2457" s="9">
        <f>(I2457/86400)+25569+(-6/24)</f>
        <v>42480.531828703708</v>
      </c>
      <c r="U2457">
        <f>VLOOKUP(F2457,Statenum_data!$A$1:$B$4,2,FALSE)</f>
        <v>1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 s="13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>
        <f>E2458/L2458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9">
        <f>(J2458/86400)+25569+(-6/24)</f>
        <v>42761.711099537039</v>
      </c>
      <c r="T2458" s="9">
        <f>(I2458/86400)+25569+(-6/24)</f>
        <v>42791.711099537039</v>
      </c>
      <c r="U2458">
        <f>VLOOKUP(F2458,Statenum_data!$A$1:$B$4,2,FALSE)</f>
        <v>1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 s="13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>
        <f>E2459/L2459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9">
        <f>(J2459/86400)+25569+(-6/24)</f>
        <v>42423.352500000001</v>
      </c>
      <c r="T2459" s="9">
        <f>(I2459/86400)+25569+(-6/24)</f>
        <v>42453.310833333337</v>
      </c>
      <c r="U2459">
        <f>VLOOKUP(F2459,Statenum_data!$A$1:$B$4,2,FALSE)</f>
        <v>1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 s="13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>
        <f>E2460/L2460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9">
        <f>(J2460/86400)+25569+(-6/24)</f>
        <v>42495.621736111112</v>
      </c>
      <c r="T2460" s="9">
        <f>(I2460/86400)+25569+(-6/24)</f>
        <v>42530.541666666672</v>
      </c>
      <c r="U2460">
        <f>VLOOKUP(F2460,Statenum_data!$A$1:$B$4,2,FALSE)</f>
        <v>1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 s="13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>
        <f>E2461/L2461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9">
        <f>(J2461/86400)+25569+(-6/24)</f>
        <v>42407.387557870374</v>
      </c>
      <c r="T2461" s="9">
        <f>(I2461/86400)+25569+(-6/24)</f>
        <v>42452.345891203702</v>
      </c>
      <c r="U2461">
        <f>VLOOKUP(F2461,Statenum_data!$A$1:$B$4,2,FALSE)</f>
        <v>1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 s="13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>
        <f>E2462/L2462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9">
        <f>(J2462/86400)+25569+(-6/24)</f>
        <v>42703.937118055561</v>
      </c>
      <c r="T2462" s="9">
        <f>(I2462/86400)+25569+(-6/24)</f>
        <v>42737.928472222222</v>
      </c>
      <c r="U2462">
        <f>VLOOKUP(F2462,Statenum_data!$A$1:$B$4,2,FALSE)</f>
        <v>1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 s="1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>
        <f>E2463/L2463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9">
        <f>(J2463/86400)+25569+(-6/24)</f>
        <v>40783.762696759259</v>
      </c>
      <c r="T2463" s="9">
        <f>(I2463/86400)+25569+(-6/24)</f>
        <v>40816.875</v>
      </c>
      <c r="U2463">
        <f>VLOOKUP(F2463,Statenum_data!$A$1:$B$4,2,FALSE)</f>
        <v>1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 s="13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>
        <f>E2464/L2464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9">
        <f>(J2464/86400)+25569+(-6/24)</f>
        <v>41088.936296296299</v>
      </c>
      <c r="T2464" s="9">
        <f>(I2464/86400)+25569+(-6/24)</f>
        <v>41108.936296296299</v>
      </c>
      <c r="U2464">
        <f>VLOOKUP(F2464,Statenum_data!$A$1:$B$4,2,FALSE)</f>
        <v>1</v>
      </c>
    </row>
    <row r="2465" spans="1:21" x14ac:dyDescent="0.2">
      <c r="A2465">
        <v>2463</v>
      </c>
      <c r="B2465" s="3" t="s">
        <v>2464</v>
      </c>
      <c r="C2465" s="3" t="s">
        <v>6573</v>
      </c>
      <c r="D2465" s="13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>
        <f>E2465/L2465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9">
        <f>(J2465/86400)+25569+(-6/24)</f>
        <v>41340.861400462964</v>
      </c>
      <c r="T2465" s="9">
        <f>(I2465/86400)+25569+(-6/24)</f>
        <v>41380.541666666664</v>
      </c>
      <c r="U2465">
        <f>VLOOKUP(F2465,Statenum_data!$A$1:$B$4,2,FALSE)</f>
        <v>1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 s="13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>
        <f>E2466/L2466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9">
        <f>(J2466/86400)+25569+(-6/24)</f>
        <v>42248.65042824074</v>
      </c>
      <c r="T2466" s="9">
        <f>(I2466/86400)+25569+(-6/24)</f>
        <v>42277.561805555553</v>
      </c>
      <c r="U2466">
        <f>VLOOKUP(F2466,Statenum_data!$A$1:$B$4,2,FALSE)</f>
        <v>1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 s="13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>
        <f>E2467/L2467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9">
        <f>(J2467/86400)+25569+(-6/24)</f>
        <v>41145.469305555554</v>
      </c>
      <c r="T2467" s="9">
        <f>(I2467/86400)+25569+(-6/24)</f>
        <v>41175.469305555554</v>
      </c>
      <c r="U2467">
        <f>VLOOKUP(F2467,Statenum_data!$A$1:$B$4,2,FALSE)</f>
        <v>1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 s="13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>
        <f>E2468/L2468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9">
        <f>(J2468/86400)+25569+(-6/24)</f>
        <v>41372.852465277778</v>
      </c>
      <c r="T2468" s="9">
        <f>(I2468/86400)+25569+(-6/24)</f>
        <v>41402.852465277778</v>
      </c>
      <c r="U2468">
        <f>VLOOKUP(F2468,Statenum_data!$A$1:$B$4,2,FALSE)</f>
        <v>1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 s="13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>
        <f>E2469/L2469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9">
        <f>(J2469/86400)+25569+(-6/24)</f>
        <v>41025.624201388891</v>
      </c>
      <c r="T2469" s="9">
        <f>(I2469/86400)+25569+(-6/24)</f>
        <v>41039.458333333336</v>
      </c>
      <c r="U2469">
        <f>VLOOKUP(F2469,Statenum_data!$A$1:$B$4,2,FALSE)</f>
        <v>1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 s="13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>
        <f>E2470/L2470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9">
        <f>(J2470/86400)+25569+(-6/24)</f>
        <v>41173.904178240744</v>
      </c>
      <c r="T2470" s="9">
        <f>(I2470/86400)+25569+(-6/24)</f>
        <v>41209.958333333336</v>
      </c>
      <c r="U2470">
        <f>VLOOKUP(F2470,Statenum_data!$A$1:$B$4,2,FALSE)</f>
        <v>1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 s="13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>
        <f>E2471/L2471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9">
        <f>(J2471/86400)+25569+(-6/24)</f>
        <v>40557.179733796293</v>
      </c>
      <c r="T2471" s="9">
        <f>(I2471/86400)+25569+(-6/24)</f>
        <v>40582.179733796293</v>
      </c>
      <c r="U2471">
        <f>VLOOKUP(F2471,Statenum_data!$A$1:$B$4,2,FALSE)</f>
        <v>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 s="13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>
        <f>E2472/L2472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9">
        <f>(J2472/86400)+25569+(-6/24)</f>
        <v>41022.82471064815</v>
      </c>
      <c r="T2472" s="9">
        <f>(I2472/86400)+25569+(-6/24)</f>
        <v>41052.82471064815</v>
      </c>
      <c r="U2472">
        <f>VLOOKUP(F2472,Statenum_data!$A$1:$B$4,2,FALSE)</f>
        <v>1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 s="1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>
        <f>E2473/L2473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9">
        <f>(J2473/86400)+25569+(-6/24)</f>
        <v>40893.742962962962</v>
      </c>
      <c r="T2473" s="9">
        <f>(I2473/86400)+25569+(-6/24)</f>
        <v>40933.742962962962</v>
      </c>
      <c r="U2473">
        <f>VLOOKUP(F2473,Statenum_data!$A$1:$B$4,2,FALSE)</f>
        <v>1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 s="13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>
        <f>E2474/L2474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9">
        <f>(J2474/86400)+25569+(-6/24)</f>
        <v>40353.86550925926</v>
      </c>
      <c r="T2474" s="9">
        <f>(I2474/86400)+25569+(-6/24)</f>
        <v>40424.793749999997</v>
      </c>
      <c r="U2474">
        <f>VLOOKUP(F2474,Statenum_data!$A$1:$B$4,2,FALSE)</f>
        <v>1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 s="13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>
        <f>E2475/L2475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9">
        <f>(J2475/86400)+25569+(-6/24)</f>
        <v>41193.498483796298</v>
      </c>
      <c r="T2475" s="9">
        <f>(I2475/86400)+25569+(-6/24)</f>
        <v>41223.540150462963</v>
      </c>
      <c r="U2475">
        <f>VLOOKUP(F2475,Statenum_data!$A$1:$B$4,2,FALSE)</f>
        <v>1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 s="13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>
        <f>E2476/L2476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9">
        <f>(J2476/86400)+25569+(-6/24)</f>
        <v>40416.761296296296</v>
      </c>
      <c r="T2476" s="9">
        <f>(I2476/86400)+25569+(-6/24)</f>
        <v>40461.761296296296</v>
      </c>
      <c r="U2476">
        <f>VLOOKUP(F2476,Statenum_data!$A$1:$B$4,2,FALSE)</f>
        <v>1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 s="13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>
        <f>E2477/L2477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9">
        <f>(J2477/86400)+25569+(-6/24)</f>
        <v>40310.037673611107</v>
      </c>
      <c r="T2477" s="9">
        <f>(I2477/86400)+25569+(-6/24)</f>
        <v>40369.666666666664</v>
      </c>
      <c r="U2477">
        <f>VLOOKUP(F2477,Statenum_data!$A$1:$B$4,2,FALSE)</f>
        <v>1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 s="13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>
        <f>E2478/L2478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9">
        <f>(J2478/86400)+25569+(-6/24)</f>
        <v>41913.078356481477</v>
      </c>
      <c r="T2478" s="9">
        <f>(I2478/86400)+25569+(-6/24)</f>
        <v>41946.120023148149</v>
      </c>
      <c r="U2478">
        <f>VLOOKUP(F2478,Statenum_data!$A$1:$B$4,2,FALSE)</f>
        <v>1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 s="13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>
        <f>E2479/L2479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9">
        <f>(J2479/86400)+25569+(-6/24)</f>
        <v>41088.441493055558</v>
      </c>
      <c r="T2479" s="9">
        <f>(I2479/86400)+25569+(-6/24)</f>
        <v>41133.441493055558</v>
      </c>
      <c r="U2479">
        <f>VLOOKUP(F2479,Statenum_data!$A$1:$B$4,2,FALSE)</f>
        <v>1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 s="13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>
        <f>E2480/L2480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9">
        <f>(J2480/86400)+25569+(-6/24)</f>
        <v>41257.700381944444</v>
      </c>
      <c r="T2480" s="9">
        <f>(I2480/86400)+25569+(-6/24)</f>
        <v>41287.700381944444</v>
      </c>
      <c r="U2480">
        <f>VLOOKUP(F2480,Statenum_data!$A$1:$B$4,2,FALSE)</f>
        <v>1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 s="13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>
        <f>E2481/L2481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9">
        <f>(J2481/86400)+25569+(-6/24)</f>
        <v>41107.476782407408</v>
      </c>
      <c r="T2481" s="9">
        <f>(I2481/86400)+25569+(-6/24)</f>
        <v>41117.833333333336</v>
      </c>
      <c r="U2481">
        <f>VLOOKUP(F2481,Statenum_data!$A$1:$B$4,2,FALSE)</f>
        <v>1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 s="13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>
        <f>E2482/L2482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9">
        <f>(J2482/86400)+25569+(-6/24)</f>
        <v>42227.686157407406</v>
      </c>
      <c r="T2482" s="9">
        <f>(I2482/86400)+25569+(-6/24)</f>
        <v>42287.686157407406</v>
      </c>
      <c r="U2482">
        <f>VLOOKUP(F2482,Statenum_data!$A$1:$B$4,2,FALSE)</f>
        <v>1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 s="1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>
        <f>E2483/L2483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9">
        <f>(J2483/86400)+25569+(-6/24)</f>
        <v>40999.395925925928</v>
      </c>
      <c r="T2483" s="9">
        <f>(I2483/86400)+25569+(-6/24)</f>
        <v>41029.395925925928</v>
      </c>
      <c r="U2483">
        <f>VLOOKUP(F2483,Statenum_data!$A$1:$B$4,2,FALSE)</f>
        <v>1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 s="13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>
        <f>E2484/L2484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9">
        <f>(J2484/86400)+25569+(-6/24)</f>
        <v>40711.532210648147</v>
      </c>
      <c r="T2484" s="9">
        <f>(I2484/86400)+25569+(-6/24)</f>
        <v>40756.532210648147</v>
      </c>
      <c r="U2484">
        <f>VLOOKUP(F2484,Statenum_data!$A$1:$B$4,2,FALSE)</f>
        <v>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 s="13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>
        <f>E2485/L2485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9">
        <f>(J2485/86400)+25569+(-6/24)</f>
        <v>40970.500034722223</v>
      </c>
      <c r="T2485" s="9">
        <f>(I2485/86400)+25569+(-6/24)</f>
        <v>41030.458368055552</v>
      </c>
      <c r="U2485">
        <f>VLOOKUP(F2485,Statenum_data!$A$1:$B$4,2,FALSE)</f>
        <v>1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 s="13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>
        <f>E2486/L2486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9">
        <f>(J2486/86400)+25569+(-6/24)</f>
        <v>40771.666701388887</v>
      </c>
      <c r="T2486" s="9">
        <f>(I2486/86400)+25569+(-6/24)</f>
        <v>40801.666701388887</v>
      </c>
      <c r="U2486">
        <f>VLOOKUP(F2486,Statenum_data!$A$1:$B$4,2,FALSE)</f>
        <v>1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 s="13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>
        <f>E2487/L2487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9">
        <f>(J2487/86400)+25569+(-6/24)</f>
        <v>40793.748599537037</v>
      </c>
      <c r="T2487" s="9">
        <f>(I2487/86400)+25569+(-6/24)</f>
        <v>40828.748599537037</v>
      </c>
      <c r="U2487">
        <f>VLOOKUP(F2487,Statenum_data!$A$1:$B$4,2,FALSE)</f>
        <v>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 s="13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>
        <f>E2488/L2488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9">
        <f>(J2488/86400)+25569+(-6/24)</f>
        <v>40991.458055555559</v>
      </c>
      <c r="T2488" s="9">
        <f>(I2488/86400)+25569+(-6/24)</f>
        <v>41021.458055555559</v>
      </c>
      <c r="U2488">
        <f>VLOOKUP(F2488,Statenum_data!$A$1:$B$4,2,FALSE)</f>
        <v>1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 s="13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>
        <f>E2489/L2489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9">
        <f>(J2489/86400)+25569+(-6/24)</f>
        <v>41025.833298611113</v>
      </c>
      <c r="T2489" s="9">
        <f>(I2489/86400)+25569+(-6/24)</f>
        <v>41055.833298611113</v>
      </c>
      <c r="U2489">
        <f>VLOOKUP(F2489,Statenum_data!$A$1:$B$4,2,FALSE)</f>
        <v>1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 s="13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>
        <f>E2490/L2490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9">
        <f>(J2490/86400)+25569+(-6/24)</f>
        <v>40833.383194444446</v>
      </c>
      <c r="T2490" s="9">
        <f>(I2490/86400)+25569+(-6/24)</f>
        <v>40863.424861111111</v>
      </c>
      <c r="U2490">
        <f>VLOOKUP(F2490,Statenum_data!$A$1:$B$4,2,FALSE)</f>
        <v>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 s="13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>
        <f>E2491/L2491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9">
        <f>(J2491/86400)+25569+(-6/24)</f>
        <v>41373.440266203703</v>
      </c>
      <c r="T2491" s="9">
        <f>(I2491/86400)+25569+(-6/24)</f>
        <v>41403.440266203703</v>
      </c>
      <c r="U2491">
        <f>VLOOKUP(F2491,Statenum_data!$A$1:$B$4,2,FALSE)</f>
        <v>1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 s="13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>
        <f>E2492/L2492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9">
        <f>(J2492/86400)+25569+(-6/24)</f>
        <v>41022.977731481486</v>
      </c>
      <c r="T2492" s="9">
        <f>(I2492/86400)+25569+(-6/24)</f>
        <v>41082.977731481486</v>
      </c>
      <c r="U2492">
        <f>VLOOKUP(F2492,Statenum_data!$A$1:$B$4,2,FALSE)</f>
        <v>1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 s="1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>
        <f>E2493/L2493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9">
        <f>(J2493/86400)+25569+(-6/24)</f>
        <v>40542.589282407411</v>
      </c>
      <c r="T2493" s="9">
        <f>(I2493/86400)+25569+(-6/24)</f>
        <v>40558.827083333337</v>
      </c>
      <c r="U2493">
        <f>VLOOKUP(F2493,Statenum_data!$A$1:$B$4,2,FALSE)</f>
        <v>1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 s="13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>
        <f>E2494/L2494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9">
        <f>(J2494/86400)+25569+(-6/24)</f>
        <v>41024.735972222225</v>
      </c>
      <c r="T2494" s="9">
        <f>(I2494/86400)+25569+(-6/24)</f>
        <v>41076.165972222225</v>
      </c>
      <c r="U2494">
        <f>VLOOKUP(F2494,Statenum_data!$A$1:$B$4,2,FALSE)</f>
        <v>1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 s="13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>
        <f>E2495/L2495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9">
        <f>(J2495/86400)+25569+(-6/24)</f>
        <v>41347.918287037035</v>
      </c>
      <c r="T2495" s="9">
        <f>(I2495/86400)+25569+(-6/24)</f>
        <v>41392.918287037035</v>
      </c>
      <c r="U2495">
        <f>VLOOKUP(F2495,Statenum_data!$A$1:$B$4,2,FALSE)</f>
        <v>1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 s="13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>
        <f>E2496/L2496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9">
        <f>(J2496/86400)+25569+(-6/24)</f>
        <v>41022.395185185189</v>
      </c>
      <c r="T2496" s="9">
        <f>(I2496/86400)+25569+(-6/24)</f>
        <v>41052.395185185189</v>
      </c>
      <c r="U2496">
        <f>VLOOKUP(F2496,Statenum_data!$A$1:$B$4,2,FALSE)</f>
        <v>1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 s="13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>
        <f>E2497/L2497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9">
        <f>(J2497/86400)+25569+(-6/24)</f>
        <v>41036.696469907409</v>
      </c>
      <c r="T2497" s="9">
        <f>(I2497/86400)+25569+(-6/24)</f>
        <v>41066.696469907409</v>
      </c>
      <c r="U2497">
        <f>VLOOKUP(F2497,Statenum_data!$A$1:$B$4,2,FALSE)</f>
        <v>1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 s="13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>
        <f>E2498/L2498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9">
        <f>(J2498/86400)+25569+(-6/24)</f>
        <v>41327.746435185181</v>
      </c>
      <c r="T2498" s="9">
        <f>(I2498/86400)+25569+(-6/24)</f>
        <v>41362.704768518517</v>
      </c>
      <c r="U2498">
        <f>VLOOKUP(F2498,Statenum_data!$A$1:$B$4,2,FALSE)</f>
        <v>1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 s="13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>
        <f>E2499/L2499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9">
        <f>(J2499/86400)+25569+(-6/24)</f>
        <v>40730.628912037035</v>
      </c>
      <c r="T2499" s="9">
        <f>(I2499/86400)+25569+(-6/24)</f>
        <v>40760.628912037035</v>
      </c>
      <c r="U2499">
        <f>VLOOKUP(F2499,Statenum_data!$A$1:$B$4,2,FALSE)</f>
        <v>1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 s="13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>
        <f>E2500/L2500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9">
        <f>(J2500/86400)+25569+(-6/24)</f>
        <v>42017.717442129629</v>
      </c>
      <c r="T2500" s="9">
        <f>(I2500/86400)+25569+(-6/24)</f>
        <v>42031.717442129629</v>
      </c>
      <c r="U2500">
        <f>VLOOKUP(F2500,Statenum_data!$A$1:$B$4,2,FALSE)</f>
        <v>1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 s="13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>
        <f>E2501/L2501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9">
        <f>(J2501/86400)+25569+(-6/24)</f>
        <v>41226.398576388892</v>
      </c>
      <c r="T2501" s="9">
        <f>(I2501/86400)+25569+(-6/24)</f>
        <v>41274.5</v>
      </c>
      <c r="U2501">
        <f>VLOOKUP(F2501,Statenum_data!$A$1:$B$4,2,FALSE)</f>
        <v>1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 s="13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>
        <f>E2502/L2502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9">
        <f>(J2502/86400)+25569+(-6/24)</f>
        <v>41053.522858796292</v>
      </c>
      <c r="T2502" s="9">
        <f>(I2502/86400)+25569+(-6/24)</f>
        <v>41083.522858796292</v>
      </c>
      <c r="U2502">
        <f>VLOOKUP(F2502,Statenum_data!$A$1:$B$4,2,FALSE)</f>
        <v>1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 s="1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>
        <f>E2503/L2503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9">
        <f>(J2503/86400)+25569+(-6/24)</f>
        <v>42244.526666666672</v>
      </c>
      <c r="T2503" s="9">
        <f>(I2503/86400)+25569+(-6/24)</f>
        <v>42274.526666666672</v>
      </c>
      <c r="U2503">
        <f>VLOOKUP(F2503,Statenum_data!$A$1:$B$4,2,FALSE)</f>
        <v>2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 s="13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>
        <f>E2504/L2504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9">
        <f>(J2504/86400)+25569+(-6/24)</f>
        <v>41858.575439814813</v>
      </c>
      <c r="T2504" s="9">
        <f>(I2504/86400)+25569+(-6/24)</f>
        <v>41903.575439814813</v>
      </c>
      <c r="U2504">
        <f>VLOOKUP(F2504,Statenum_data!$A$1:$B$4,2,FALSE)</f>
        <v>2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 s="13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t="e">
        <f>E2505/L2505</f>
        <v>#DIV/0!</v>
      </c>
      <c r="Q2505" t="str">
        <f>LEFT(N2505,FIND("/",N2505)-1)</f>
        <v>food</v>
      </c>
      <c r="R2505" t="str">
        <f>RIGHT(N2505,LEN(N2505)-FIND("/",N2505))</f>
        <v>restaurants</v>
      </c>
      <c r="S2505" s="9">
        <f>(J2505/86400)+25569+(-6/24)</f>
        <v>42498.649398148147</v>
      </c>
      <c r="T2505" s="9">
        <f>(I2505/86400)+25569+(-6/24)</f>
        <v>42528.629166666666</v>
      </c>
      <c r="U2505">
        <f>VLOOKUP(F2505,Statenum_data!$A$1:$B$4,2,FALSE)</f>
        <v>2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 s="13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t="e">
        <f>E2506/L2506</f>
        <v>#DIV/0!</v>
      </c>
      <c r="Q2506" t="str">
        <f>LEFT(N2506,FIND("/",N2506)-1)</f>
        <v>food</v>
      </c>
      <c r="R2506" t="str">
        <f>RIGHT(N2506,LEN(N2506)-FIND("/",N2506))</f>
        <v>restaurants</v>
      </c>
      <c r="S2506" s="9">
        <f>(J2506/86400)+25569+(-6/24)</f>
        <v>41927.765439814815</v>
      </c>
      <c r="T2506" s="9">
        <f>(I2506/86400)+25569+(-6/24)</f>
        <v>41957.807106481487</v>
      </c>
      <c r="U2506">
        <f>VLOOKUP(F2506,Statenum_data!$A$1:$B$4,2,FALSE)</f>
        <v>2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 s="13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t="e">
        <f>E2507/L2507</f>
        <v>#DIV/0!</v>
      </c>
      <c r="Q2507" t="str">
        <f>LEFT(N2507,FIND("/",N2507)-1)</f>
        <v>food</v>
      </c>
      <c r="R2507" t="str">
        <f>RIGHT(N2507,LEN(N2507)-FIND("/",N2507))</f>
        <v>restaurants</v>
      </c>
      <c r="S2507" s="9">
        <f>(J2507/86400)+25569+(-6/24)</f>
        <v>42046.80574074074</v>
      </c>
      <c r="T2507" s="9">
        <f>(I2507/86400)+25569+(-6/24)</f>
        <v>42076.764074074075</v>
      </c>
      <c r="U2507">
        <f>VLOOKUP(F2507,Statenum_data!$A$1:$B$4,2,FALSE)</f>
        <v>2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 s="13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>
        <f>E2508/L2508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9">
        <f>(J2508/86400)+25569+(-6/24)</f>
        <v>42258.047094907408</v>
      </c>
      <c r="T2508" s="9">
        <f>(I2508/86400)+25569+(-6/24)</f>
        <v>42280.625</v>
      </c>
      <c r="U2508">
        <f>VLOOKUP(F2508,Statenum_data!$A$1:$B$4,2,FALSE)</f>
        <v>2</v>
      </c>
    </row>
    <row r="2509" spans="1:21" x14ac:dyDescent="0.2">
      <c r="A2509">
        <v>2507</v>
      </c>
      <c r="B2509" s="3" t="s">
        <v>2507</v>
      </c>
      <c r="C2509" s="3" t="s">
        <v>6617</v>
      </c>
      <c r="D2509" s="13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t="e">
        <f>E2509/L2509</f>
        <v>#DIV/0!</v>
      </c>
      <c r="Q2509" t="str">
        <f>LEFT(N2509,FIND("/",N2509)-1)</f>
        <v>food</v>
      </c>
      <c r="R2509" t="str">
        <f>RIGHT(N2509,LEN(N2509)-FIND("/",N2509))</f>
        <v>restaurants</v>
      </c>
      <c r="S2509" s="9">
        <f>(J2509/86400)+25569+(-6/24)</f>
        <v>42104.822962962964</v>
      </c>
      <c r="T2509" s="9">
        <f>(I2509/86400)+25569+(-6/24)</f>
        <v>42134.822962962964</v>
      </c>
      <c r="U2509">
        <f>VLOOKUP(F2509,Statenum_data!$A$1:$B$4,2,FALSE)</f>
        <v>2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 s="13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t="e">
        <f>E2510/L2510</f>
        <v>#DIV/0!</v>
      </c>
      <c r="Q2510" t="str">
        <f>LEFT(N2510,FIND("/",N2510)-1)</f>
        <v>food</v>
      </c>
      <c r="R2510" t="str">
        <f>RIGHT(N2510,LEN(N2510)-FIND("/",N2510))</f>
        <v>restaurants</v>
      </c>
      <c r="S2510" s="9">
        <f>(J2510/86400)+25569+(-6/24)</f>
        <v>41835.701782407406</v>
      </c>
      <c r="T2510" s="9">
        <f>(I2510/86400)+25569+(-6/24)</f>
        <v>41865.701782407406</v>
      </c>
      <c r="U2510">
        <f>VLOOKUP(F2510,Statenum_data!$A$1:$B$4,2,FALSE)</f>
        <v>2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 s="13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>
        <f>E2511/L2511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9">
        <f>(J2511/86400)+25569+(-6/24)</f>
        <v>42058.559594907405</v>
      </c>
      <c r="T2511" s="9">
        <f>(I2511/86400)+25569+(-6/24)</f>
        <v>42114.517928240741</v>
      </c>
      <c r="U2511">
        <f>VLOOKUP(F2511,Statenum_data!$A$1:$B$4,2,FALSE)</f>
        <v>2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 s="13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>
        <f>E2512/L2512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9">
        <f>(J2512/86400)+25569+(-6/24)</f>
        <v>42078.747361111113</v>
      </c>
      <c r="T2512" s="9">
        <f>(I2512/86400)+25569+(-6/24)</f>
        <v>42138.747361111113</v>
      </c>
      <c r="U2512">
        <f>VLOOKUP(F2512,Statenum_data!$A$1:$B$4,2,FALSE)</f>
        <v>2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 s="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t="e">
        <f>E2513/L2513</f>
        <v>#DIV/0!</v>
      </c>
      <c r="Q2513" t="str">
        <f>LEFT(N2513,FIND("/",N2513)-1)</f>
        <v>food</v>
      </c>
      <c r="R2513" t="str">
        <f>RIGHT(N2513,LEN(N2513)-FIND("/",N2513))</f>
        <v>restaurants</v>
      </c>
      <c r="S2513" s="9">
        <f>(J2513/86400)+25569+(-6/24)</f>
        <v>42371.196909722217</v>
      </c>
      <c r="T2513" s="9">
        <f>(I2513/86400)+25569+(-6/24)</f>
        <v>42401.196909722217</v>
      </c>
      <c r="U2513">
        <f>VLOOKUP(F2513,Statenum_data!$A$1:$B$4,2,FALSE)</f>
        <v>2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 s="13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t="e">
        <f>E2514/L2514</f>
        <v>#DIV/0!</v>
      </c>
      <c r="Q2514" t="str">
        <f>LEFT(N2514,FIND("/",N2514)-1)</f>
        <v>food</v>
      </c>
      <c r="R2514" t="str">
        <f>RIGHT(N2514,LEN(N2514)-FIND("/",N2514))</f>
        <v>restaurants</v>
      </c>
      <c r="S2514" s="9">
        <f>(J2514/86400)+25569+(-6/24)</f>
        <v>41971.626863425925</v>
      </c>
      <c r="T2514" s="9">
        <f>(I2514/86400)+25569+(-6/24)</f>
        <v>41986.626863425925</v>
      </c>
      <c r="U2514">
        <f>VLOOKUP(F2514,Statenum_data!$A$1:$B$4,2,FALSE)</f>
        <v>2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 s="13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t="e">
        <f>E2515/L2515</f>
        <v>#DIV/0!</v>
      </c>
      <c r="Q2515" t="str">
        <f>LEFT(N2515,FIND("/",N2515)-1)</f>
        <v>food</v>
      </c>
      <c r="R2515" t="str">
        <f>RIGHT(N2515,LEN(N2515)-FIND("/",N2515))</f>
        <v>restaurants</v>
      </c>
      <c r="S2515" s="9">
        <f>(J2515/86400)+25569+(-6/24)</f>
        <v>42731.75681712963</v>
      </c>
      <c r="T2515" s="9">
        <f>(I2515/86400)+25569+(-6/24)</f>
        <v>42791.75681712963</v>
      </c>
      <c r="U2515">
        <f>VLOOKUP(F2515,Statenum_data!$A$1:$B$4,2,FALSE)</f>
        <v>2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 s="13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>
        <f>E2516/L2516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9">
        <f>(J2516/86400)+25569+(-6/24)</f>
        <v>41854.139780092592</v>
      </c>
      <c r="T2516" s="9">
        <f>(I2516/86400)+25569+(-6/24)</f>
        <v>41871.139780092592</v>
      </c>
      <c r="U2516">
        <f>VLOOKUP(F2516,Statenum_data!$A$1:$B$4,2,FALSE)</f>
        <v>2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 s="13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>
        <f>E2517/L2517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9">
        <f>(J2517/86400)+25569+(-6/24)</f>
        <v>42027.589733796296</v>
      </c>
      <c r="T2517" s="9">
        <f>(I2517/86400)+25569+(-6/24)</f>
        <v>42057.589733796296</v>
      </c>
      <c r="U2517">
        <f>VLOOKUP(F2517,Statenum_data!$A$1:$B$4,2,FALSE)</f>
        <v>2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 s="13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t="e">
        <f>E2518/L2518</f>
        <v>#DIV/0!</v>
      </c>
      <c r="Q2518" t="str">
        <f>LEFT(N2518,FIND("/",N2518)-1)</f>
        <v>food</v>
      </c>
      <c r="R2518" t="str">
        <f>RIGHT(N2518,LEN(N2518)-FIND("/",N2518))</f>
        <v>restaurants</v>
      </c>
      <c r="S2518" s="9">
        <f>(J2518/86400)+25569+(-6/24)</f>
        <v>41942.403379629628</v>
      </c>
      <c r="T2518" s="9">
        <f>(I2518/86400)+25569+(-6/24)</f>
        <v>41972.4450462963</v>
      </c>
      <c r="U2518">
        <f>VLOOKUP(F2518,Statenum_data!$A$1:$B$4,2,FALSE)</f>
        <v>2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 s="13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>
        <f>E2519/L2519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9">
        <f>(J2519/86400)+25569+(-6/24)</f>
        <v>42052.552430555559</v>
      </c>
      <c r="T2519" s="9">
        <f>(I2519/86400)+25569+(-6/24)</f>
        <v>42082.510763888888</v>
      </c>
      <c r="U2519">
        <f>VLOOKUP(F2519,Statenum_data!$A$1:$B$4,2,FALSE)</f>
        <v>2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 s="13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t="e">
        <f>E2520/L2520</f>
        <v>#DIV/0!</v>
      </c>
      <c r="Q2520" t="str">
        <f>LEFT(N2520,FIND("/",N2520)-1)</f>
        <v>food</v>
      </c>
      <c r="R2520" t="str">
        <f>RIGHT(N2520,LEN(N2520)-FIND("/",N2520))</f>
        <v>restaurants</v>
      </c>
      <c r="S2520" s="9">
        <f>(J2520/86400)+25569+(-6/24)</f>
        <v>41926.430879629632</v>
      </c>
      <c r="T2520" s="9">
        <f>(I2520/86400)+25569+(-6/24)</f>
        <v>41956.472546296296</v>
      </c>
      <c r="U2520">
        <f>VLOOKUP(F2520,Statenum_data!$A$1:$B$4,2,FALSE)</f>
        <v>2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 s="13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>
        <f>E2521/L2521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9">
        <f>(J2521/86400)+25569+(-6/24)</f>
        <v>41808.905138888891</v>
      </c>
      <c r="T2521" s="9">
        <f>(I2521/86400)+25569+(-6/24)</f>
        <v>41838.905138888891</v>
      </c>
      <c r="U2521">
        <f>VLOOKUP(F2521,Statenum_data!$A$1:$B$4,2,FALSE)</f>
        <v>2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 s="13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t="e">
        <f>E2522/L2522</f>
        <v>#DIV/0!</v>
      </c>
      <c r="Q2522" t="str">
        <f>LEFT(N2522,FIND("/",N2522)-1)</f>
        <v>food</v>
      </c>
      <c r="R2522" t="str">
        <f>RIGHT(N2522,LEN(N2522)-FIND("/",N2522))</f>
        <v>restaurants</v>
      </c>
      <c r="S2522" s="9">
        <f>(J2522/86400)+25569+(-6/24)</f>
        <v>42612.350520833337</v>
      </c>
      <c r="T2522" s="9">
        <f>(I2522/86400)+25569+(-6/24)</f>
        <v>42658.556250000001</v>
      </c>
      <c r="U2522">
        <f>VLOOKUP(F2522,Statenum_data!$A$1:$B$4,2,FALSE)</f>
        <v>2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 s="1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>
        <f>E2523/L2523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9">
        <f>(J2523/86400)+25569+(-6/24)</f>
        <v>42269.717835648145</v>
      </c>
      <c r="T2523" s="9">
        <f>(I2523/86400)+25569+(-6/24)</f>
        <v>42290.717835648145</v>
      </c>
      <c r="U2523">
        <f>VLOOKUP(F2523,Statenum_data!$A$1:$B$4,2,FALSE)</f>
        <v>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 s="13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>
        <f>E2524/L2524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9">
        <f>(J2524/86400)+25569+(-6/24)</f>
        <v>42460.323611111111</v>
      </c>
      <c r="T2524" s="9">
        <f>(I2524/86400)+25569+(-6/24)</f>
        <v>42482.369444444441</v>
      </c>
      <c r="U2524">
        <f>VLOOKUP(F2524,Statenum_data!$A$1:$B$4,2,FALSE)</f>
        <v>1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 s="13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>
        <f>E2525/L2525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9">
        <f>(J2525/86400)+25569+(-6/24)</f>
        <v>41930.725601851853</v>
      </c>
      <c r="T2525" s="9">
        <f>(I2525/86400)+25569+(-6/24)</f>
        <v>41960.767268518517</v>
      </c>
      <c r="U2525">
        <f>VLOOKUP(F2525,Statenum_data!$A$1:$B$4,2,FALSE)</f>
        <v>1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 s="13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>
        <f>E2526/L2526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9">
        <f>(J2526/86400)+25569+(-6/24)</f>
        <v>41961.557372685187</v>
      </c>
      <c r="T2526" s="9">
        <f>(I2526/86400)+25569+(-6/24)</f>
        <v>41993.9375</v>
      </c>
      <c r="U2526">
        <f>VLOOKUP(F2526,Statenum_data!$A$1:$B$4,2,FALSE)</f>
        <v>1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 s="13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>
        <f>E2527/L2527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9">
        <f>(J2527/86400)+25569+(-6/24)</f>
        <v>41058.594571759255</v>
      </c>
      <c r="T2527" s="9">
        <f>(I2527/86400)+25569+(-6/24)</f>
        <v>41088.594571759255</v>
      </c>
      <c r="U2527">
        <f>VLOOKUP(F2527,Statenum_data!$A$1:$B$4,2,FALSE)</f>
        <v>1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 s="13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>
        <f>E2528/L2528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9">
        <f>(J2528/86400)+25569+(-6/24)</f>
        <v>41952.841134259259</v>
      </c>
      <c r="T2528" s="9">
        <f>(I2528/86400)+25569+(-6/24)</f>
        <v>41980.957638888889</v>
      </c>
      <c r="U2528">
        <f>VLOOKUP(F2528,Statenum_data!$A$1:$B$4,2,FALSE)</f>
        <v>1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 s="13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>
        <f>E2529/L2529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9">
        <f>(J2529/86400)+25569+(-6/24)</f>
        <v>41546.50105324074</v>
      </c>
      <c r="T2529" s="9">
        <f>(I2529/86400)+25569+(-6/24)</f>
        <v>41564.915972222225</v>
      </c>
      <c r="U2529">
        <f>VLOOKUP(F2529,Statenum_data!$A$1:$B$4,2,FALSE)</f>
        <v>1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 s="13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>
        <f>E2530/L2530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9">
        <f>(J2530/86400)+25569+(-6/24)</f>
        <v>42217.584525462968</v>
      </c>
      <c r="T2530" s="9">
        <f>(I2530/86400)+25569+(-6/24)</f>
        <v>42236.208333333328</v>
      </c>
      <c r="U2530">
        <f>VLOOKUP(F2530,Statenum_data!$A$1:$B$4,2,FALSE)</f>
        <v>1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 s="13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>
        <f>E2531/L2531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9">
        <f>(J2531/86400)+25569+(-6/24)</f>
        <v>40947.830729166664</v>
      </c>
      <c r="T2531" s="9">
        <f>(I2531/86400)+25569+(-6/24)</f>
        <v>40992.7890625</v>
      </c>
      <c r="U2531">
        <f>VLOOKUP(F2531,Statenum_data!$A$1:$B$4,2,FALSE)</f>
        <v>1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 s="13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>
        <f>E2532/L2532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9">
        <f>(J2532/86400)+25569+(-6/24)</f>
        <v>42081.614641203705</v>
      </c>
      <c r="T2532" s="9">
        <f>(I2532/86400)+25569+(-6/24)</f>
        <v>42113.951388888891</v>
      </c>
      <c r="U2532">
        <f>VLOOKUP(F2532,Statenum_data!$A$1:$B$4,2,FALSE)</f>
        <v>1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 s="1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>
        <f>E2533/L2533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9">
        <f>(J2533/86400)+25569+(-6/24)</f>
        <v>42208.430023148147</v>
      </c>
      <c r="T2533" s="9">
        <f>(I2533/86400)+25569+(-6/24)</f>
        <v>42230.915972222225</v>
      </c>
      <c r="U2533">
        <f>VLOOKUP(F2533,Statenum_data!$A$1:$B$4,2,FALSE)</f>
        <v>1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 s="13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>
        <f>E2534/L2534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9">
        <f>(J2534/86400)+25569+(-6/24)</f>
        <v>41107.599143518521</v>
      </c>
      <c r="T2534" s="9">
        <f>(I2534/86400)+25569+(-6/24)</f>
        <v>41137.599143518521</v>
      </c>
      <c r="U2534">
        <f>VLOOKUP(F2534,Statenum_data!$A$1:$B$4,2,FALSE)</f>
        <v>1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 s="13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>
        <f>E2535/L2535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9">
        <f>(J2535/86400)+25569+(-6/24)</f>
        <v>41304.501284722224</v>
      </c>
      <c r="T2535" s="9">
        <f>(I2535/86400)+25569+(-6/24)</f>
        <v>41334.500787037039</v>
      </c>
      <c r="U2535">
        <f>VLOOKUP(F2535,Statenum_data!$A$1:$B$4,2,FALSE)</f>
        <v>1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 s="13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>
        <f>E2536/L2536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9">
        <f>(J2536/86400)+25569+(-6/24)</f>
        <v>40127.450370370367</v>
      </c>
      <c r="T2536" s="9">
        <f>(I2536/86400)+25569+(-6/24)</f>
        <v>40179</v>
      </c>
      <c r="U2536">
        <f>VLOOKUP(F2536,Statenum_data!$A$1:$B$4,2,FALSE)</f>
        <v>1</v>
      </c>
    </row>
    <row r="2537" spans="1:21" x14ac:dyDescent="0.2">
      <c r="A2537">
        <v>2535</v>
      </c>
      <c r="B2537" s="3" t="s">
        <v>2535</v>
      </c>
      <c r="C2537" s="3" t="s">
        <v>6645</v>
      </c>
      <c r="D2537" s="13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>
        <f>E2537/L2537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9">
        <f>(J2537/86400)+25569+(-6/24)</f>
        <v>41943.541030092594</v>
      </c>
      <c r="T2537" s="9">
        <f>(I2537/86400)+25569+(-6/24)</f>
        <v>41974.582696759258</v>
      </c>
      <c r="U2537">
        <f>VLOOKUP(F2537,Statenum_data!$A$1:$B$4,2,FALSE)</f>
        <v>1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 s="13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>
        <f>E2538/L2538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9">
        <f>(J2538/86400)+25569+(-6/24)</f>
        <v>41463.856087962966</v>
      </c>
      <c r="T2538" s="9">
        <f>(I2538/86400)+25569+(-6/24)</f>
        <v>41484.856087962966</v>
      </c>
      <c r="U2538">
        <f>VLOOKUP(F2538,Statenum_data!$A$1:$B$4,2,FALSE)</f>
        <v>1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 s="13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>
        <f>E2539/L2539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9">
        <f>(J2539/86400)+25569+(-6/24)</f>
        <v>40696.398784722223</v>
      </c>
      <c r="T2539" s="9">
        <f>(I2539/86400)+25569+(-6/24)</f>
        <v>40756.398784722223</v>
      </c>
      <c r="U2539">
        <f>VLOOKUP(F2539,Statenum_data!$A$1:$B$4,2,FALSE)</f>
        <v>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 s="13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>
        <f>E2540/L2540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9">
        <f>(J2540/86400)+25569+(-6/24)</f>
        <v>41298.259965277779</v>
      </c>
      <c r="T2540" s="9">
        <f>(I2540/86400)+25569+(-6/24)</f>
        <v>41328.957638888889</v>
      </c>
      <c r="U2540">
        <f>VLOOKUP(F2540,Statenum_data!$A$1:$B$4,2,FALSE)</f>
        <v>1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 s="13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>
        <f>E2541/L2541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9">
        <f>(J2541/86400)+25569+(-6/24)</f>
        <v>41977.652222222227</v>
      </c>
      <c r="T2541" s="9">
        <f>(I2541/86400)+25569+(-6/24)</f>
        <v>42037.652222222227</v>
      </c>
      <c r="U2541">
        <f>VLOOKUP(F2541,Statenum_data!$A$1:$B$4,2,FALSE)</f>
        <v>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 s="13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>
        <f>E2542/L2542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9">
        <f>(J2542/86400)+25569+(-6/24)</f>
        <v>40785.425011574072</v>
      </c>
      <c r="T2542" s="9">
        <f>(I2542/86400)+25569+(-6/24)</f>
        <v>40845.425011574072</v>
      </c>
      <c r="U2542">
        <f>VLOOKUP(F2542,Statenum_data!$A$1:$B$4,2,FALSE)</f>
        <v>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 s="1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>
        <f>E2543/L2543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9">
        <f>(J2543/86400)+25569+(-6/24)</f>
        <v>41483.199282407411</v>
      </c>
      <c r="T2543" s="9">
        <f>(I2543/86400)+25569+(-6/24)</f>
        <v>41543.199282407411</v>
      </c>
      <c r="U2543">
        <f>VLOOKUP(F2543,Statenum_data!$A$1:$B$4,2,FALSE)</f>
        <v>1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 s="13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>
        <f>E2544/L2544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9">
        <f>(J2544/86400)+25569+(-6/24)</f>
        <v>41509.176585648151</v>
      </c>
      <c r="T2544" s="9">
        <f>(I2544/86400)+25569+(-6/24)</f>
        <v>41547.915972222225</v>
      </c>
      <c r="U2544">
        <f>VLOOKUP(F2544,Statenum_data!$A$1:$B$4,2,FALSE)</f>
        <v>1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 s="13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>
        <f>E2545/L2545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9">
        <f>(J2545/86400)+25569+(-6/24)</f>
        <v>40513.857615740737</v>
      </c>
      <c r="T2545" s="9">
        <f>(I2545/86400)+25569+(-6/24)</f>
        <v>40544.875</v>
      </c>
      <c r="U2545">
        <f>VLOOKUP(F2545,Statenum_data!$A$1:$B$4,2,FALSE)</f>
        <v>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 s="13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>
        <f>E2546/L2546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9">
        <f>(J2546/86400)+25569+(-6/24)</f>
        <v>41068.270474537036</v>
      </c>
      <c r="T2546" s="9">
        <f>(I2546/86400)+25569+(-6/24)</f>
        <v>41098.270474537036</v>
      </c>
      <c r="U2546">
        <f>VLOOKUP(F2546,Statenum_data!$A$1:$B$4,2,FALSE)</f>
        <v>1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 s="13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>
        <f>E2547/L2547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9">
        <f>(J2547/86400)+25569+(-6/24)</f>
        <v>42026.888171296298</v>
      </c>
      <c r="T2547" s="9">
        <f>(I2547/86400)+25569+(-6/24)</f>
        <v>42061.770833333328</v>
      </c>
      <c r="U2547">
        <f>VLOOKUP(F2547,Statenum_data!$A$1:$B$4,2,FALSE)</f>
        <v>1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 s="13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>
        <f>E2548/L2548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9">
        <f>(J2548/86400)+25569+(-6/24)</f>
        <v>41524.608553240745</v>
      </c>
      <c r="T2548" s="9">
        <f>(I2548/86400)+25569+(-6/24)</f>
        <v>41551.958333333336</v>
      </c>
      <c r="U2548">
        <f>VLOOKUP(F2548,Statenum_data!$A$1:$B$4,2,FALSE)</f>
        <v>1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 s="13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>
        <f>E2549/L2549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9">
        <f>(J2549/86400)+25569+(-6/24)</f>
        <v>40973.523182870369</v>
      </c>
      <c r="T2549" s="9">
        <f>(I2549/86400)+25569+(-6/24)</f>
        <v>41003.481516203705</v>
      </c>
      <c r="U2549">
        <f>VLOOKUP(F2549,Statenum_data!$A$1:$B$4,2,FALSE)</f>
        <v>1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 s="13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>
        <f>E2550/L2550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9">
        <f>(J2550/86400)+25569+(-6/24)</f>
        <v>42618.375428240739</v>
      </c>
      <c r="T2550" s="9">
        <f>(I2550/86400)+25569+(-6/24)</f>
        <v>42642.935416666667</v>
      </c>
      <c r="U2550">
        <f>VLOOKUP(F2550,Statenum_data!$A$1:$B$4,2,FALSE)</f>
        <v>1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 s="13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>
        <f>E2551/L2551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9">
        <f>(J2551/86400)+25569+(-6/24)</f>
        <v>41390.507754629631</v>
      </c>
      <c r="T2551" s="9">
        <f>(I2551/86400)+25569+(-6/24)</f>
        <v>41425.458333333336</v>
      </c>
      <c r="U2551">
        <f>VLOOKUP(F2551,Statenum_data!$A$1:$B$4,2,FALSE)</f>
        <v>1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 s="13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>
        <f>E2552/L2552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9">
        <f>(J2552/86400)+25569+(-6/24)</f>
        <v>42228.384328703702</v>
      </c>
      <c r="T2552" s="9">
        <f>(I2552/86400)+25569+(-6/24)</f>
        <v>42284.915972222225</v>
      </c>
      <c r="U2552">
        <f>VLOOKUP(F2552,Statenum_data!$A$1:$B$4,2,FALSE)</f>
        <v>1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 s="1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>
        <f>E2553/L2553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9">
        <f>(J2553/86400)+25569+(-6/24)</f>
        <v>40961.002141203702</v>
      </c>
      <c r="T2553" s="9">
        <f>(I2553/86400)+25569+(-6/24)</f>
        <v>40989.616666666669</v>
      </c>
      <c r="U2553">
        <f>VLOOKUP(F2553,Statenum_data!$A$1:$B$4,2,FALSE)</f>
        <v>1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 s="13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>
        <f>E2554/L2554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9">
        <f>(J2554/86400)+25569+(-6/24)</f>
        <v>42769.559965277775</v>
      </c>
      <c r="T2554" s="9">
        <f>(I2554/86400)+25569+(-6/24)</f>
        <v>42799.559965277775</v>
      </c>
      <c r="U2554">
        <f>VLOOKUP(F2554,Statenum_data!$A$1:$B$4,2,FALSE)</f>
        <v>1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 s="13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>
        <f>E2555/L2555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9">
        <f>(J2555/86400)+25569+(-6/24)</f>
        <v>41112.949155092589</v>
      </c>
      <c r="T2555" s="9">
        <f>(I2555/86400)+25569+(-6/24)</f>
        <v>41172.949155092589</v>
      </c>
      <c r="U2555">
        <f>VLOOKUP(F2555,Statenum_data!$A$1:$B$4,2,FALSE)</f>
        <v>1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 s="13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>
        <f>E2556/L2556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9">
        <f>(J2556/86400)+25569+(-6/24)</f>
        <v>42124.828275462962</v>
      </c>
      <c r="T2556" s="9">
        <f>(I2556/86400)+25569+(-6/24)</f>
        <v>42155.915972222225</v>
      </c>
      <c r="U2556">
        <f>VLOOKUP(F2556,Statenum_data!$A$1:$B$4,2,FALSE)</f>
        <v>1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 s="13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>
        <f>E2557/L2557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9">
        <f>(J2557/86400)+25569+(-6/24)</f>
        <v>41026.405011574076</v>
      </c>
      <c r="T2557" s="9">
        <f>(I2557/86400)+25569+(-6/24)</f>
        <v>41057.405011574076</v>
      </c>
      <c r="U2557">
        <f>VLOOKUP(F2557,Statenum_data!$A$1:$B$4,2,FALSE)</f>
        <v>1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 s="13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>
        <f>E2558/L2558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9">
        <f>(J2558/86400)+25569+(-6/24)</f>
        <v>41222.741400462961</v>
      </c>
      <c r="T2558" s="9">
        <f>(I2558/86400)+25569+(-6/24)</f>
        <v>41267.741400462961</v>
      </c>
      <c r="U2558">
        <f>VLOOKUP(F2558,Statenum_data!$A$1:$B$4,2,FALSE)</f>
        <v>1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 s="13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>
        <f>E2559/L2559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9">
        <f>(J2559/86400)+25569+(-6/24)</f>
        <v>41744.495208333334</v>
      </c>
      <c r="T2559" s="9">
        <f>(I2559/86400)+25569+(-6/24)</f>
        <v>41774.495208333334</v>
      </c>
      <c r="U2559">
        <f>VLOOKUP(F2559,Statenum_data!$A$1:$B$4,2,FALSE)</f>
        <v>1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 s="13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>
        <f>E2560/L2560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9">
        <f>(J2560/86400)+25569+(-6/24)</f>
        <v>42093.610023148147</v>
      </c>
      <c r="T2560" s="9">
        <f>(I2560/86400)+25569+(-6/24)</f>
        <v>42125.332638888889</v>
      </c>
      <c r="U2560">
        <f>VLOOKUP(F2560,Statenum_data!$A$1:$B$4,2,FALSE)</f>
        <v>1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 s="13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>
        <f>E2561/L2561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9">
        <f>(J2561/86400)+25569+(-6/24)</f>
        <v>40829.623657407406</v>
      </c>
      <c r="T2561" s="9">
        <f>(I2561/86400)+25569+(-6/24)</f>
        <v>40862.567361111112</v>
      </c>
      <c r="U2561">
        <f>VLOOKUP(F2561,Statenum_data!$A$1:$B$4,2,FALSE)</f>
        <v>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 s="13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>
        <f>E2562/L2562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9">
        <f>(J2562/86400)+25569+(-6/24)</f>
        <v>42039.701087962967</v>
      </c>
      <c r="T2562" s="9">
        <f>(I2562/86400)+25569+(-6/24)</f>
        <v>42069.701087962967</v>
      </c>
      <c r="U2562">
        <f>VLOOKUP(F2562,Statenum_data!$A$1:$B$4,2,FALSE)</f>
        <v>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 s="1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t="e">
        <f>E2563/L2563</f>
        <v>#DIV/0!</v>
      </c>
      <c r="Q2563" t="str">
        <f>LEFT(N2563,FIND("/",N2563)-1)</f>
        <v>food</v>
      </c>
      <c r="R2563" t="str">
        <f>RIGHT(N2563,LEN(N2563)-FIND("/",N2563))</f>
        <v>food trucks</v>
      </c>
      <c r="S2563" s="9">
        <f>(J2563/86400)+25569+(-6/24)</f>
        <v>42260.278807870374</v>
      </c>
      <c r="T2563" s="9">
        <f>(I2563/86400)+25569+(-6/24)</f>
        <v>42290.278807870374</v>
      </c>
      <c r="U2563">
        <f>VLOOKUP(F2563,Statenum_data!$A$1:$B$4,2,FALSE)</f>
        <v>3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 s="13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>
        <f>E2564/L2564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9">
        <f>(J2564/86400)+25569+(-6/24)</f>
        <v>42594.274756944447</v>
      </c>
      <c r="T2564" s="9">
        <f>(I2564/86400)+25569+(-6/24)</f>
        <v>42654.274756944447</v>
      </c>
      <c r="U2564">
        <f>VLOOKUP(F2564,Statenum_data!$A$1:$B$4,2,FALSE)</f>
        <v>3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 s="13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t="e">
        <f>E2565/L2565</f>
        <v>#DIV/0!</v>
      </c>
      <c r="Q2565" t="str">
        <f>LEFT(N2565,FIND("/",N2565)-1)</f>
        <v>food</v>
      </c>
      <c r="R2565" t="str">
        <f>RIGHT(N2565,LEN(N2565)-FIND("/",N2565))</f>
        <v>food trucks</v>
      </c>
      <c r="S2565" s="9">
        <f>(J2565/86400)+25569+(-6/24)</f>
        <v>42154.889479166668</v>
      </c>
      <c r="T2565" s="9">
        <f>(I2565/86400)+25569+(-6/24)</f>
        <v>42214.889479166668</v>
      </c>
      <c r="U2565">
        <f>VLOOKUP(F2565,Statenum_data!$A$1:$B$4,2,FALSE)</f>
        <v>3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 s="13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t="e">
        <f>E2566/L2566</f>
        <v>#DIV/0!</v>
      </c>
      <c r="Q2566" t="str">
        <f>LEFT(N2566,FIND("/",N2566)-1)</f>
        <v>food</v>
      </c>
      <c r="R2566" t="str">
        <f>RIGHT(N2566,LEN(N2566)-FIND("/",N2566))</f>
        <v>food trucks</v>
      </c>
      <c r="S2566" s="9">
        <f>(J2566/86400)+25569+(-6/24)</f>
        <v>41821.790497685186</v>
      </c>
      <c r="T2566" s="9">
        <f>(I2566/86400)+25569+(-6/24)</f>
        <v>41851.790497685186</v>
      </c>
      <c r="U2566">
        <f>VLOOKUP(F2566,Statenum_data!$A$1:$B$4,2,FALSE)</f>
        <v>3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 s="13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>
        <f>E2567/L2567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9">
        <f>(J2567/86400)+25569+(-6/24)</f>
        <v>42440.400335648148</v>
      </c>
      <c r="T2567" s="9">
        <f>(I2567/86400)+25569+(-6/24)</f>
        <v>42499.618055555555</v>
      </c>
      <c r="U2567">
        <f>VLOOKUP(F2567,Statenum_data!$A$1:$B$4,2,FALSE)</f>
        <v>3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 s="13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t="e">
        <f>E2568/L2568</f>
        <v>#DIV/0!</v>
      </c>
      <c r="Q2568" t="str">
        <f>LEFT(N2568,FIND("/",N2568)-1)</f>
        <v>food</v>
      </c>
      <c r="R2568" t="str">
        <f>RIGHT(N2568,LEN(N2568)-FIND("/",N2568))</f>
        <v>food trucks</v>
      </c>
      <c r="S2568" s="9">
        <f>(J2568/86400)+25569+(-6/24)</f>
        <v>41842.730879629627</v>
      </c>
      <c r="T2568" s="9">
        <f>(I2568/86400)+25569+(-6/24)</f>
        <v>41872.730879629627</v>
      </c>
      <c r="U2568">
        <f>VLOOKUP(F2568,Statenum_data!$A$1:$B$4,2,FALSE)</f>
        <v>3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 s="13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>
        <f>E2569/L2569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9">
        <f>(J2569/86400)+25569+(-6/24)</f>
        <v>42087.628912037035</v>
      </c>
      <c r="T2569" s="9">
        <f>(I2569/86400)+25569+(-6/24)</f>
        <v>42117.628912037035</v>
      </c>
      <c r="U2569">
        <f>VLOOKUP(F2569,Statenum_data!$A$1:$B$4,2,FALSE)</f>
        <v>3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 s="13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>
        <f>E2570/L2570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9">
        <f>(J2570/86400)+25569+(-6/24)</f>
        <v>42584.416597222225</v>
      </c>
      <c r="T2570" s="9">
        <f>(I2570/86400)+25569+(-6/24)</f>
        <v>42614.416597222225</v>
      </c>
      <c r="U2570">
        <f>VLOOKUP(F2570,Statenum_data!$A$1:$B$4,2,FALSE)</f>
        <v>3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 s="13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>
        <f>E2571/L2571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9">
        <f>(J2571/86400)+25569+(-6/24)</f>
        <v>42233.855462962965</v>
      </c>
      <c r="T2571" s="9">
        <f>(I2571/86400)+25569+(-6/24)</f>
        <v>42263.855462962965</v>
      </c>
      <c r="U2571">
        <f>VLOOKUP(F2571,Statenum_data!$A$1:$B$4,2,FALSE)</f>
        <v>3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 s="13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>
        <f>E2572/L2572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9">
        <f>(J2572/86400)+25569+(-6/24)</f>
        <v>42744.653182870374</v>
      </c>
      <c r="T2572" s="9">
        <f>(I2572/86400)+25569+(-6/24)</f>
        <v>42774.653182870374</v>
      </c>
      <c r="U2572">
        <f>VLOOKUP(F2572,Statenum_data!$A$1:$B$4,2,FALSE)</f>
        <v>3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 s="1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>
        <f>E2573/L2573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9">
        <f>(J2573/86400)+25569+(-6/24)</f>
        <v>42449.091678240744</v>
      </c>
      <c r="T2573" s="9">
        <f>(I2573/86400)+25569+(-6/24)</f>
        <v>42509.091678240744</v>
      </c>
      <c r="U2573">
        <f>VLOOKUP(F2573,Statenum_data!$A$1:$B$4,2,FALSE)</f>
        <v>3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 s="13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t="e">
        <f>E2574/L2574</f>
        <v>#DIV/0!</v>
      </c>
      <c r="Q2574" t="str">
        <f>LEFT(N2574,FIND("/",N2574)-1)</f>
        <v>food</v>
      </c>
      <c r="R2574" t="str">
        <f>RIGHT(N2574,LEN(N2574)-FIND("/",N2574))</f>
        <v>food trucks</v>
      </c>
      <c r="S2574" s="9">
        <f>(J2574/86400)+25569+(-6/24)</f>
        <v>42076.869409722218</v>
      </c>
      <c r="T2574" s="9">
        <f>(I2574/86400)+25569+(-6/24)</f>
        <v>42106.869409722218</v>
      </c>
      <c r="U2574">
        <f>VLOOKUP(F2574,Statenum_data!$A$1:$B$4,2,FALSE)</f>
        <v>3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 s="13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t="e">
        <f>E2575/L2575</f>
        <v>#DIV/0!</v>
      </c>
      <c r="Q2575" t="str">
        <f>LEFT(N2575,FIND("/",N2575)-1)</f>
        <v>food</v>
      </c>
      <c r="R2575" t="str">
        <f>RIGHT(N2575,LEN(N2575)-FIND("/",N2575))</f>
        <v>food trucks</v>
      </c>
      <c r="S2575" s="9">
        <f>(J2575/86400)+25569+(-6/24)</f>
        <v>41829.342002314814</v>
      </c>
      <c r="T2575" s="9">
        <f>(I2575/86400)+25569+(-6/24)</f>
        <v>41874.342002314814</v>
      </c>
      <c r="U2575">
        <f>VLOOKUP(F2575,Statenum_data!$A$1:$B$4,2,FALSE)</f>
        <v>3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 s="13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t="e">
        <f>E2576/L2576</f>
        <v>#DIV/0!</v>
      </c>
      <c r="Q2576" t="str">
        <f>LEFT(N2576,FIND("/",N2576)-1)</f>
        <v>food</v>
      </c>
      <c r="R2576" t="str">
        <f>RIGHT(N2576,LEN(N2576)-FIND("/",N2576))</f>
        <v>food trucks</v>
      </c>
      <c r="S2576" s="9">
        <f>(J2576/86400)+25569+(-6/24)</f>
        <v>42487.575752314813</v>
      </c>
      <c r="T2576" s="9">
        <f>(I2576/86400)+25569+(-6/24)</f>
        <v>42508.575752314813</v>
      </c>
      <c r="U2576">
        <f>VLOOKUP(F2576,Statenum_data!$A$1:$B$4,2,FALSE)</f>
        <v>3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 s="13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t="e">
        <f>E2577/L2577</f>
        <v>#DIV/0!</v>
      </c>
      <c r="Q2577" t="str">
        <f>LEFT(N2577,FIND("/",N2577)-1)</f>
        <v>food</v>
      </c>
      <c r="R2577" t="str">
        <f>RIGHT(N2577,LEN(N2577)-FIND("/",N2577))</f>
        <v>food trucks</v>
      </c>
      <c r="S2577" s="9">
        <f>(J2577/86400)+25569+(-6/24)</f>
        <v>41985.858726851853</v>
      </c>
      <c r="T2577" s="9">
        <f>(I2577/86400)+25569+(-6/24)</f>
        <v>42015.858726851853</v>
      </c>
      <c r="U2577">
        <f>VLOOKUP(F2577,Statenum_data!$A$1:$B$4,2,FALSE)</f>
        <v>3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 s="13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t="e">
        <f>E2578/L2578</f>
        <v>#DIV/0!</v>
      </c>
      <c r="Q2578" t="str">
        <f>LEFT(N2578,FIND("/",N2578)-1)</f>
        <v>food</v>
      </c>
      <c r="R2578" t="str">
        <f>RIGHT(N2578,LEN(N2578)-FIND("/",N2578))</f>
        <v>food trucks</v>
      </c>
      <c r="S2578" s="9">
        <f>(J2578/86400)+25569+(-6/24)</f>
        <v>42059.75980324074</v>
      </c>
      <c r="T2578" s="9">
        <f>(I2578/86400)+25569+(-6/24)</f>
        <v>42104.718136574069</v>
      </c>
      <c r="U2578">
        <f>VLOOKUP(F2578,Statenum_data!$A$1:$B$4,2,FALSE)</f>
        <v>3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 s="13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t="e">
        <f>E2579/L2579</f>
        <v>#DIV/0!</v>
      </c>
      <c r="Q2579" t="str">
        <f>LEFT(N2579,FIND("/",N2579)-1)</f>
        <v>food</v>
      </c>
      <c r="R2579" t="str">
        <f>RIGHT(N2579,LEN(N2579)-FIND("/",N2579))</f>
        <v>food trucks</v>
      </c>
      <c r="S2579" s="9">
        <f>(J2579/86400)+25569+(-6/24)</f>
        <v>41830.570567129631</v>
      </c>
      <c r="T2579" s="9">
        <f>(I2579/86400)+25569+(-6/24)</f>
        <v>41855.570567129631</v>
      </c>
      <c r="U2579">
        <f>VLOOKUP(F2579,Statenum_data!$A$1:$B$4,2,FALSE)</f>
        <v>3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 s="13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t="e">
        <f>E2580/L2580</f>
        <v>#DIV/0!</v>
      </c>
      <c r="Q2580" t="str">
        <f>LEFT(N2580,FIND("/",N2580)-1)</f>
        <v>food</v>
      </c>
      <c r="R2580" t="str">
        <f>RIGHT(N2580,LEN(N2580)-FIND("/",N2580))</f>
        <v>food trucks</v>
      </c>
      <c r="S2580" s="9">
        <f>(J2580/86400)+25569+(-6/24)</f>
        <v>42237.772905092592</v>
      </c>
      <c r="T2580" s="9">
        <f>(I2580/86400)+25569+(-6/24)</f>
        <v>42286.458333333328</v>
      </c>
      <c r="U2580">
        <f>VLOOKUP(F2580,Statenum_data!$A$1:$B$4,2,FALSE)</f>
        <v>3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 s="13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>
        <f>E2581/L2581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9">
        <f>(J2581/86400)+25569+(-6/24)</f>
        <v>41837.579895833333</v>
      </c>
      <c r="T2581" s="9">
        <f>(I2581/86400)+25569+(-6/24)</f>
        <v>41897.579895833333</v>
      </c>
      <c r="U2581">
        <f>VLOOKUP(F2581,Statenum_data!$A$1:$B$4,2,FALSE)</f>
        <v>3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 s="13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>
        <f>E2582/L2582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9">
        <f>(J2582/86400)+25569+(-6/24)</f>
        <v>42110.076423611114</v>
      </c>
      <c r="T2582" s="9">
        <f>(I2582/86400)+25569+(-6/24)</f>
        <v>42139.875</v>
      </c>
      <c r="U2582">
        <f>VLOOKUP(F2582,Statenum_data!$A$1:$B$4,2,FALSE)</f>
        <v>3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 s="1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>
        <f>E2583/L2583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9">
        <f>(J2583/86400)+25569+(-6/24)</f>
        <v>42294.378449074073</v>
      </c>
      <c r="T2583" s="9">
        <f>(I2583/86400)+25569+(-6/24)</f>
        <v>42324.420115740737</v>
      </c>
      <c r="U2583">
        <f>VLOOKUP(F2583,Statenum_data!$A$1:$B$4,2,FALSE)</f>
        <v>2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 s="13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>
        <f>E2584/L2584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9">
        <f>(J2584/86400)+25569+(-6/24)</f>
        <v>42642.738819444443</v>
      </c>
      <c r="T2584" s="9">
        <f>(I2584/86400)+25569+(-6/24)</f>
        <v>42672.738819444443</v>
      </c>
      <c r="U2584">
        <f>VLOOKUP(F2584,Statenum_data!$A$1:$B$4,2,FALSE)</f>
        <v>2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 s="13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>
        <f>E2585/L2585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9">
        <f>(J2585/86400)+25569+(-6/24)</f>
        <v>42019.51944444445</v>
      </c>
      <c r="T2585" s="9">
        <f>(I2585/86400)+25569+(-6/24)</f>
        <v>42079.477777777778</v>
      </c>
      <c r="U2585">
        <f>VLOOKUP(F2585,Statenum_data!$A$1:$B$4,2,FALSE)</f>
        <v>2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 s="13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t="e">
        <f>E2586/L2586</f>
        <v>#DIV/0!</v>
      </c>
      <c r="Q2586" t="str">
        <f>LEFT(N2586,FIND("/",N2586)-1)</f>
        <v>food</v>
      </c>
      <c r="R2586" t="str">
        <f>RIGHT(N2586,LEN(N2586)-FIND("/",N2586))</f>
        <v>food trucks</v>
      </c>
      <c r="S2586" s="9">
        <f>(J2586/86400)+25569+(-6/24)</f>
        <v>42139.923252314809</v>
      </c>
      <c r="T2586" s="9">
        <f>(I2586/86400)+25569+(-6/24)</f>
        <v>42169.923252314809</v>
      </c>
      <c r="U2586">
        <f>VLOOKUP(F2586,Statenum_data!$A$1:$B$4,2,FALSE)</f>
        <v>2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 s="13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>
        <f>E2587/L2587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9">
        <f>(J2587/86400)+25569+(-6/24)</f>
        <v>41795.713333333333</v>
      </c>
      <c r="T2587" s="9">
        <f>(I2587/86400)+25569+(-6/24)</f>
        <v>41825.713333333333</v>
      </c>
      <c r="U2587">
        <f>VLOOKUP(F2587,Statenum_data!$A$1:$B$4,2,FALSE)</f>
        <v>2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 s="13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>
        <f>E2588/L2588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9">
        <f>(J2588/86400)+25569+(-6/24)</f>
        <v>42333.080277777779</v>
      </c>
      <c r="T2588" s="9">
        <f>(I2588/86400)+25569+(-6/24)</f>
        <v>42363.080277777779</v>
      </c>
      <c r="U2588">
        <f>VLOOKUP(F2588,Statenum_data!$A$1:$B$4,2,FALSE)</f>
        <v>2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 s="13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>
        <f>E2589/L2589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9">
        <f>(J2589/86400)+25569+(-6/24)</f>
        <v>42338.425381944442</v>
      </c>
      <c r="T2589" s="9">
        <f>(I2589/86400)+25569+(-6/24)</f>
        <v>42368.425381944442</v>
      </c>
      <c r="U2589">
        <f>VLOOKUP(F2589,Statenum_data!$A$1:$B$4,2,FALSE)</f>
        <v>2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 s="13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>
        <f>E2590/L2590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9">
        <f>(J2590/86400)+25569+(-6/24)</f>
        <v>42042.426226851851</v>
      </c>
      <c r="T2590" s="9">
        <f>(I2590/86400)+25569+(-6/24)</f>
        <v>42094.301388888889</v>
      </c>
      <c r="U2590">
        <f>VLOOKUP(F2590,Statenum_data!$A$1:$B$4,2,FALSE)</f>
        <v>2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 s="13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>
        <f>E2591/L2591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9">
        <f>(J2591/86400)+25569+(-6/24)</f>
        <v>42422.286192129628</v>
      </c>
      <c r="T2591" s="9">
        <f>(I2591/86400)+25569+(-6/24)</f>
        <v>42452.244525462964</v>
      </c>
      <c r="U2591">
        <f>VLOOKUP(F2591,Statenum_data!$A$1:$B$4,2,FALSE)</f>
        <v>2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 s="13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t="e">
        <f>E2592/L2592</f>
        <v>#DIV/0!</v>
      </c>
      <c r="Q2592" t="str">
        <f>LEFT(N2592,FIND("/",N2592)-1)</f>
        <v>food</v>
      </c>
      <c r="R2592" t="str">
        <f>RIGHT(N2592,LEN(N2592)-FIND("/",N2592))</f>
        <v>food trucks</v>
      </c>
      <c r="S2592" s="9">
        <f>(J2592/86400)+25569+(-6/24)</f>
        <v>42388.339085648149</v>
      </c>
      <c r="T2592" s="9">
        <f>(I2592/86400)+25569+(-6/24)</f>
        <v>42395.339085648149</v>
      </c>
      <c r="U2592">
        <f>VLOOKUP(F2592,Statenum_data!$A$1:$B$4,2,FALSE)</f>
        <v>2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 s="1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>
        <f>E2593/L2593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9">
        <f>(J2593/86400)+25569+(-6/24)</f>
        <v>42382.656527777777</v>
      </c>
      <c r="T2593" s="9">
        <f>(I2593/86400)+25569+(-6/24)</f>
        <v>42442.614861111113</v>
      </c>
      <c r="U2593">
        <f>VLOOKUP(F2593,Statenum_data!$A$1:$B$4,2,FALSE)</f>
        <v>2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 s="13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>
        <f>E2594/L2594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9">
        <f>(J2594/86400)+25569+(-6/24)</f>
        <v>41887.551168981481</v>
      </c>
      <c r="T2594" s="9">
        <f>(I2594/86400)+25569+(-6/24)</f>
        <v>41917.551168981481</v>
      </c>
      <c r="U2594">
        <f>VLOOKUP(F2594,Statenum_data!$A$1:$B$4,2,FALSE)</f>
        <v>2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 s="13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t="e">
        <f>E2595/L2595</f>
        <v>#DIV/0!</v>
      </c>
      <c r="Q2595" t="str">
        <f>LEFT(N2595,FIND("/",N2595)-1)</f>
        <v>food</v>
      </c>
      <c r="R2595" t="str">
        <f>RIGHT(N2595,LEN(N2595)-FIND("/",N2595))</f>
        <v>food trucks</v>
      </c>
      <c r="S2595" s="9">
        <f>(J2595/86400)+25569+(-6/24)</f>
        <v>42089.595208333332</v>
      </c>
      <c r="T2595" s="9">
        <f>(I2595/86400)+25569+(-6/24)</f>
        <v>42119.595208333332</v>
      </c>
      <c r="U2595">
        <f>VLOOKUP(F2595,Statenum_data!$A$1:$B$4,2,FALSE)</f>
        <v>2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 s="13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>
        <f>E2596/L2596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9">
        <f>(J2596/86400)+25569+(-6/24)</f>
        <v>41828.717916666668</v>
      </c>
      <c r="T2596" s="9">
        <f>(I2596/86400)+25569+(-6/24)</f>
        <v>41858.717916666668</v>
      </c>
      <c r="U2596">
        <f>VLOOKUP(F2596,Statenum_data!$A$1:$B$4,2,FALSE)</f>
        <v>2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 s="13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>
        <f>E2597/L2597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9">
        <f>(J2597/86400)+25569+(-6/24)</f>
        <v>42759.994212962964</v>
      </c>
      <c r="T2597" s="9">
        <f>(I2597/86400)+25569+(-6/24)</f>
        <v>42789.994212962964</v>
      </c>
      <c r="U2597">
        <f>VLOOKUP(F2597,Statenum_data!$A$1:$B$4,2,FALSE)</f>
        <v>2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 s="13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>
        <f>E2598/L2598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9">
        <f>(J2598/86400)+25569+(-6/24)</f>
        <v>41828.414456018516</v>
      </c>
      <c r="T2598" s="9">
        <f>(I2598/86400)+25569+(-6/24)</f>
        <v>41858.414456018516</v>
      </c>
      <c r="U2598">
        <f>VLOOKUP(F2598,Statenum_data!$A$1:$B$4,2,FALSE)</f>
        <v>2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 s="13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>
        <f>E2599/L2599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9">
        <f>(J2599/86400)+25569+(-6/24)</f>
        <v>42510.091631944444</v>
      </c>
      <c r="T2599" s="9">
        <f>(I2599/86400)+25569+(-6/24)</f>
        <v>42540.091631944444</v>
      </c>
      <c r="U2599">
        <f>VLOOKUP(F2599,Statenum_data!$A$1:$B$4,2,FALSE)</f>
        <v>2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 s="13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>
        <f>E2600/L2600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9">
        <f>(J2600/86400)+25569+(-6/24)</f>
        <v>42240.590289351851</v>
      </c>
      <c r="T2600" s="9">
        <f>(I2600/86400)+25569+(-6/24)</f>
        <v>42270.590289351851</v>
      </c>
      <c r="U2600">
        <f>VLOOKUP(F2600,Statenum_data!$A$1:$B$4,2,FALSE)</f>
        <v>2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 s="13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>
        <f>E2601/L2601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9">
        <f>(J2601/86400)+25569+(-6/24)</f>
        <v>41809.504016203704</v>
      </c>
      <c r="T2601" s="9">
        <f>(I2601/86400)+25569+(-6/24)</f>
        <v>41854.504016203704</v>
      </c>
      <c r="U2601">
        <f>VLOOKUP(F2601,Statenum_data!$A$1:$B$4,2,FALSE)</f>
        <v>2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 s="13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>
        <f>E2602/L2602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9">
        <f>(J2602/86400)+25569+(-6/24)</f>
        <v>42394.650462962964</v>
      </c>
      <c r="T2602" s="9">
        <f>(I2602/86400)+25569+(-6/24)</f>
        <v>42454.608796296292</v>
      </c>
      <c r="U2602">
        <f>VLOOKUP(F2602,Statenum_data!$A$1:$B$4,2,FALSE)</f>
        <v>2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 s="1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>
        <f>E2603/L2603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9">
        <f>(J2603/86400)+25569+(-6/24)</f>
        <v>41150.652187500003</v>
      </c>
      <c r="T2603" s="9">
        <f>(I2603/86400)+25569+(-6/24)</f>
        <v>41164.915972222225</v>
      </c>
      <c r="U2603">
        <f>VLOOKUP(F2603,Statenum_data!$A$1:$B$4,2,FALSE)</f>
        <v>1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 s="13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>
        <f>E2604/L2604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9">
        <f>(J2604/86400)+25569+(-6/24)</f>
        <v>41915.497314814813</v>
      </c>
      <c r="T2604" s="9">
        <f>(I2604/86400)+25569+(-6/24)</f>
        <v>41955.638888888891</v>
      </c>
      <c r="U2604">
        <f>VLOOKUP(F2604,Statenum_data!$A$1:$B$4,2,FALSE)</f>
        <v>1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 s="13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>
        <f>E2605/L2605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9">
        <f>(J2605/86400)+25569+(-6/24)</f>
        <v>41617.662662037037</v>
      </c>
      <c r="T2605" s="9">
        <f>(I2605/86400)+25569+(-6/24)</f>
        <v>41631.662662037037</v>
      </c>
      <c r="U2605">
        <f>VLOOKUP(F2605,Statenum_data!$A$1:$B$4,2,FALSE)</f>
        <v>1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 s="13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>
        <f>E2606/L2606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9">
        <f>(J2606/86400)+25569+(-6/24)</f>
        <v>40997.801192129627</v>
      </c>
      <c r="T2606" s="9">
        <f>(I2606/86400)+25569+(-6/24)</f>
        <v>41027.801192129627</v>
      </c>
      <c r="U2606">
        <f>VLOOKUP(F2606,Statenum_data!$A$1:$B$4,2,FALSE)</f>
        <v>1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 s="13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>
        <f>E2607/L2607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9">
        <f>(J2607/86400)+25569+(-6/24)</f>
        <v>42508.291550925926</v>
      </c>
      <c r="T2607" s="9">
        <f>(I2607/86400)+25569+(-6/24)</f>
        <v>42538.291550925926</v>
      </c>
      <c r="U2607">
        <f>VLOOKUP(F2607,Statenum_data!$A$1:$B$4,2,FALSE)</f>
        <v>1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 s="13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>
        <f>E2608/L2608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9">
        <f>(J2608/86400)+25569+(-6/24)</f>
        <v>41726.462754629625</v>
      </c>
      <c r="T2608" s="9">
        <f>(I2608/86400)+25569+(-6/24)</f>
        <v>41758.462754629625</v>
      </c>
      <c r="U2608">
        <f>VLOOKUP(F2608,Statenum_data!$A$1:$B$4,2,FALSE)</f>
        <v>1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 s="13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>
        <f>E2609/L2609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9">
        <f>(J2609/86400)+25569+(-6/24)</f>
        <v>42184.624675925923</v>
      </c>
      <c r="T2609" s="9">
        <f>(I2609/86400)+25569+(-6/24)</f>
        <v>42227.833333333328</v>
      </c>
      <c r="U2609">
        <f>VLOOKUP(F2609,Statenum_data!$A$1:$B$4,2,FALSE)</f>
        <v>1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 s="13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>
        <f>E2610/L2610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9">
        <f>(J2610/86400)+25569+(-6/24)</f>
        <v>42767.551712962959</v>
      </c>
      <c r="T2610" s="9">
        <f>(I2610/86400)+25569+(-6/24)</f>
        <v>42808.75</v>
      </c>
      <c r="U2610">
        <f>VLOOKUP(F2610,Statenum_data!$A$1:$B$4,2,FALSE)</f>
        <v>1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 s="13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>
        <f>E2611/L2611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9">
        <f>(J2611/86400)+25569+(-6/24)</f>
        <v>41074.987858796296</v>
      </c>
      <c r="T2611" s="9">
        <f>(I2611/86400)+25569+(-6/24)</f>
        <v>41104.987858796296</v>
      </c>
      <c r="U2611">
        <f>VLOOKUP(F2611,Statenum_data!$A$1:$B$4,2,FALSE)</f>
        <v>1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 s="13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>
        <f>E2612/L2612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9">
        <f>(J2612/86400)+25569+(-6/24)</f>
        <v>42564.631076388891</v>
      </c>
      <c r="T2612" s="9">
        <f>(I2612/86400)+25569+(-6/24)</f>
        <v>42604.040972222225</v>
      </c>
      <c r="U2612">
        <f>VLOOKUP(F2612,Statenum_data!$A$1:$B$4,2,FALSE)</f>
        <v>1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 s="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>
        <f>E2613/L2613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9">
        <f>(J2613/86400)+25569+(-6/24)</f>
        <v>42704.085810185185</v>
      </c>
      <c r="T2613" s="9">
        <f>(I2613/86400)+25569+(-6/24)</f>
        <v>42737.707638888889</v>
      </c>
      <c r="U2613">
        <f>VLOOKUP(F2613,Statenum_data!$A$1:$B$4,2,FALSE)</f>
        <v>1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 s="13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>
        <f>E2614/L2614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9">
        <f>(J2614/86400)+25569+(-6/24)</f>
        <v>41981.893171296295</v>
      </c>
      <c r="T2614" s="9">
        <f>(I2614/86400)+25569+(-6/24)</f>
        <v>42012.893171296295</v>
      </c>
      <c r="U2614">
        <f>VLOOKUP(F2614,Statenum_data!$A$1:$B$4,2,FALSE)</f>
        <v>1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 s="13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>
        <f>E2615/L2615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9">
        <f>(J2615/86400)+25569+(-6/24)</f>
        <v>41143.56821759259</v>
      </c>
      <c r="T2615" s="9">
        <f>(I2615/86400)+25569+(-6/24)</f>
        <v>41173.56821759259</v>
      </c>
      <c r="U2615">
        <f>VLOOKUP(F2615,Statenum_data!$A$1:$B$4,2,FALSE)</f>
        <v>1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 s="13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>
        <f>E2616/L2616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9">
        <f>(J2616/86400)+25569+(-6/24)</f>
        <v>41730.458472222221</v>
      </c>
      <c r="T2616" s="9">
        <f>(I2616/86400)+25569+(-6/24)</f>
        <v>41758.958333333336</v>
      </c>
      <c r="U2616">
        <f>VLOOKUP(F2616,Statenum_data!$A$1:$B$4,2,FALSE)</f>
        <v>1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 s="13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>
        <f>E2617/L2617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9">
        <f>(J2617/86400)+25569+(-6/24)</f>
        <v>42453.24726851852</v>
      </c>
      <c r="T2617" s="9">
        <f>(I2617/86400)+25569+(-6/24)</f>
        <v>42490.25</v>
      </c>
      <c r="U2617">
        <f>VLOOKUP(F2617,Statenum_data!$A$1:$B$4,2,FALSE)</f>
        <v>1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 s="13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>
        <f>E2618/L2618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9">
        <f>(J2618/86400)+25569+(-6/24)</f>
        <v>42211.74454861111</v>
      </c>
      <c r="T2618" s="9">
        <f>(I2618/86400)+25569+(-6/24)</f>
        <v>42241.74454861111</v>
      </c>
      <c r="U2618">
        <f>VLOOKUP(F2618,Statenum_data!$A$1:$B$4,2,FALSE)</f>
        <v>1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 s="13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>
        <f>E2619/L2619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9">
        <f>(J2619/86400)+25569+(-6/24)</f>
        <v>41902.624432870369</v>
      </c>
      <c r="T2619" s="9">
        <f>(I2619/86400)+25569+(-6/24)</f>
        <v>41932.624432870369</v>
      </c>
      <c r="U2619">
        <f>VLOOKUP(F2619,Statenum_data!$A$1:$B$4,2,FALSE)</f>
        <v>1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 s="13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>
        <f>E2620/L2620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9">
        <f>(J2620/86400)+25569+(-6/24)</f>
        <v>42279.542372685188</v>
      </c>
      <c r="T2620" s="9">
        <f>(I2620/86400)+25569+(-6/24)</f>
        <v>42339.584039351852</v>
      </c>
      <c r="U2620">
        <f>VLOOKUP(F2620,Statenum_data!$A$1:$B$4,2,FALSE)</f>
        <v>1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 s="13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>
        <f>E2621/L2621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9">
        <f>(J2621/86400)+25569+(-6/24)</f>
        <v>42273.634305555555</v>
      </c>
      <c r="T2621" s="9">
        <f>(I2621/86400)+25569+(-6/24)</f>
        <v>42300.208333333328</v>
      </c>
      <c r="U2621">
        <f>VLOOKUP(F2621,Statenum_data!$A$1:$B$4,2,FALSE)</f>
        <v>1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 s="13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>
        <f>E2622/L2622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9">
        <f>(J2622/86400)+25569+(-6/24)</f>
        <v>42250.91715277778</v>
      </c>
      <c r="T2622" s="9">
        <f>(I2622/86400)+25569+(-6/24)</f>
        <v>42287.791666666672</v>
      </c>
      <c r="U2622">
        <f>VLOOKUP(F2622,Statenum_data!$A$1:$B$4,2,FALSE)</f>
        <v>1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 s="1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>
        <f>E2623/L2623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9">
        <f>(J2623/86400)+25569+(-6/24)</f>
        <v>42115.497546296298</v>
      </c>
      <c r="T2623" s="9">
        <f>(I2623/86400)+25569+(-6/24)</f>
        <v>42145.497546296298</v>
      </c>
      <c r="U2623">
        <f>VLOOKUP(F2623,Statenum_data!$A$1:$B$4,2,FALSE)</f>
        <v>1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 s="13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>
        <f>E2624/L2624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9">
        <f>(J2624/86400)+25569+(-6/24)</f>
        <v>42689.49324074074</v>
      </c>
      <c r="T2624" s="9">
        <f>(I2624/86400)+25569+(-6/24)</f>
        <v>42734.49324074074</v>
      </c>
      <c r="U2624">
        <f>VLOOKUP(F2624,Statenum_data!$A$1:$B$4,2,FALSE)</f>
        <v>1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 s="13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>
        <f>E2625/L2625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9">
        <f>(J2625/86400)+25569+(-6/24)</f>
        <v>42692.006550925929</v>
      </c>
      <c r="T2625" s="9">
        <f>(I2625/86400)+25569+(-6/24)</f>
        <v>42706.006550925929</v>
      </c>
      <c r="U2625">
        <f>VLOOKUP(F2625,Statenum_data!$A$1:$B$4,2,FALSE)</f>
        <v>1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 s="13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>
        <f>E2626/L2626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9">
        <f>(J2626/86400)+25569+(-6/24)</f>
        <v>41144.171550925923</v>
      </c>
      <c r="T2626" s="9">
        <f>(I2626/86400)+25569+(-6/24)</f>
        <v>41165.171550925923</v>
      </c>
      <c r="U2626">
        <f>VLOOKUP(F2626,Statenum_data!$A$1:$B$4,2,FALSE)</f>
        <v>1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 s="13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>
        <f>E2627/L2627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9">
        <f>(J2627/86400)+25569+(-6/24)</f>
        <v>42658.560277777782</v>
      </c>
      <c r="T2627" s="9">
        <f>(I2627/86400)+25569+(-6/24)</f>
        <v>42683.601944444439</v>
      </c>
      <c r="U2627">
        <f>VLOOKUP(F2627,Statenum_data!$A$1:$B$4,2,FALSE)</f>
        <v>1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 s="13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>
        <f>E2628/L2628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9">
        <f>(J2628/86400)+25569+(-6/24)</f>
        <v>42128.378113425926</v>
      </c>
      <c r="T2628" s="9">
        <f>(I2628/86400)+25569+(-6/24)</f>
        <v>42158.378113425926</v>
      </c>
      <c r="U2628">
        <f>VLOOKUP(F2628,Statenum_data!$A$1:$B$4,2,FALSE)</f>
        <v>1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 s="13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>
        <f>E2629/L2629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9">
        <f>(J2629/86400)+25569+(-6/24)</f>
        <v>42304.579409722224</v>
      </c>
      <c r="T2629" s="9">
        <f>(I2629/86400)+25569+(-6/24)</f>
        <v>42334.621076388888</v>
      </c>
      <c r="U2629">
        <f>VLOOKUP(F2629,Statenum_data!$A$1:$B$4,2,FALSE)</f>
        <v>1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 s="13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>
        <f>E2630/L2630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9">
        <f>(J2630/86400)+25569+(-6/24)</f>
        <v>41953.716053240743</v>
      </c>
      <c r="T2630" s="9">
        <f>(I2630/86400)+25569+(-6/24)</f>
        <v>41973.716053240743</v>
      </c>
      <c r="U2630">
        <f>VLOOKUP(F2630,Statenum_data!$A$1:$B$4,2,FALSE)</f>
        <v>1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 s="13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>
        <f>E2631/L2631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9">
        <f>(J2631/86400)+25569+(-6/24)</f>
        <v>42108.288449074069</v>
      </c>
      <c r="T2631" s="9">
        <f>(I2631/86400)+25569+(-6/24)</f>
        <v>42138.288449074069</v>
      </c>
      <c r="U2631">
        <f>VLOOKUP(F2631,Statenum_data!$A$1:$B$4,2,FALSE)</f>
        <v>1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 s="13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>
        <f>E2632/L2632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9">
        <f>(J2632/86400)+25569+(-6/24)</f>
        <v>42523.855462962965</v>
      </c>
      <c r="T2632" s="9">
        <f>(I2632/86400)+25569+(-6/24)</f>
        <v>42551.166666666672</v>
      </c>
      <c r="U2632">
        <f>VLOOKUP(F2632,Statenum_data!$A$1:$B$4,2,FALSE)</f>
        <v>1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 s="1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>
        <f>E2633/L2633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9">
        <f>(J2633/86400)+25569+(-6/24)</f>
        <v>42217.919293981482</v>
      </c>
      <c r="T2633" s="9">
        <f>(I2633/86400)+25569+(-6/24)</f>
        <v>42245.919293981482</v>
      </c>
      <c r="U2633">
        <f>VLOOKUP(F2633,Statenum_data!$A$1:$B$4,2,FALSE)</f>
        <v>1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 s="13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>
        <f>E2634/L2634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9">
        <f>(J2634/86400)+25569+(-6/24)</f>
        <v>42493.811793981484</v>
      </c>
      <c r="T2634" s="9">
        <f>(I2634/86400)+25569+(-6/24)</f>
        <v>42518.811793981484</v>
      </c>
      <c r="U2634">
        <f>VLOOKUP(F2634,Statenum_data!$A$1:$B$4,2,FALSE)</f>
        <v>1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 s="13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>
        <f>E2635/L2635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9">
        <f>(J2635/86400)+25569+(-6/24)</f>
        <v>41667.573287037041</v>
      </c>
      <c r="T2635" s="9">
        <f>(I2635/86400)+25569+(-6/24)</f>
        <v>41697.708333333336</v>
      </c>
      <c r="U2635">
        <f>VLOOKUP(F2635,Statenum_data!$A$1:$B$4,2,FALSE)</f>
        <v>1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 s="13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>
        <f>E2636/L2636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9">
        <f>(J2636/86400)+25569+(-6/24)</f>
        <v>42612.406493055554</v>
      </c>
      <c r="T2636" s="9">
        <f>(I2636/86400)+25569+(-6/24)</f>
        <v>42642.406493055554</v>
      </c>
      <c r="U2636">
        <f>VLOOKUP(F2636,Statenum_data!$A$1:$B$4,2,FALSE)</f>
        <v>1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 s="13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>
        <f>E2637/L2637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9">
        <f>(J2637/86400)+25569+(-6/24)</f>
        <v>42037.700937500005</v>
      </c>
      <c r="T2637" s="9">
        <f>(I2637/86400)+25569+(-6/24)</f>
        <v>42072.659270833334</v>
      </c>
      <c r="U2637">
        <f>VLOOKUP(F2637,Statenum_data!$A$1:$B$4,2,FALSE)</f>
        <v>1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 s="13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>
        <f>E2638/L2638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9">
        <f>(J2638/86400)+25569+(-6/24)</f>
        <v>42636.364745370374</v>
      </c>
      <c r="T2638" s="9">
        <f>(I2638/86400)+25569+(-6/24)</f>
        <v>42658.791666666672</v>
      </c>
      <c r="U2638">
        <f>VLOOKUP(F2638,Statenum_data!$A$1:$B$4,2,FALSE)</f>
        <v>1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 s="13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>
        <f>E2639/L2639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9">
        <f>(J2639/86400)+25569+(-6/24)</f>
        <v>42639.299479166672</v>
      </c>
      <c r="T2639" s="9">
        <f>(I2639/86400)+25569+(-6/24)</f>
        <v>42655.299479166672</v>
      </c>
      <c r="U2639">
        <f>VLOOKUP(F2639,Statenum_data!$A$1:$B$4,2,FALSE)</f>
        <v>1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 s="13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>
        <f>E2640/L2640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9">
        <f>(J2640/86400)+25569+(-6/24)</f>
        <v>41989.663136574076</v>
      </c>
      <c r="T2640" s="9">
        <f>(I2640/86400)+25569+(-6/24)</f>
        <v>42019.663136574076</v>
      </c>
      <c r="U2640">
        <f>VLOOKUP(F2640,Statenum_data!$A$1:$B$4,2,FALSE)</f>
        <v>1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 s="13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>
        <f>E2641/L2641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9">
        <f>(J2641/86400)+25569+(-6/24)</f>
        <v>42024.61513888889</v>
      </c>
      <c r="T2641" s="9">
        <f>(I2641/86400)+25569+(-6/24)</f>
        <v>42054.61513888889</v>
      </c>
      <c r="U2641">
        <f>VLOOKUP(F2641,Statenum_data!$A$1:$B$4,2,FALSE)</f>
        <v>1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 s="13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>
        <f>E2642/L2642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9">
        <f>(J2642/86400)+25569+(-6/24)</f>
        <v>42102.910578703704</v>
      </c>
      <c r="T2642" s="9">
        <f>(I2642/86400)+25569+(-6/24)</f>
        <v>42162.910578703704</v>
      </c>
      <c r="U2642">
        <f>VLOOKUP(F2642,Statenum_data!$A$1:$B$4,2,FALSE)</f>
        <v>1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 s="1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>
        <f>E2643/L2643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9">
        <f>(J2643/86400)+25569+(-6/24)</f>
        <v>41880.577118055553</v>
      </c>
      <c r="T2643" s="9">
        <f>(I2643/86400)+25569+(-6/24)</f>
        <v>41897.589583333334</v>
      </c>
      <c r="U2643">
        <f>VLOOKUP(F2643,Statenum_data!$A$1:$B$4,2,FALSE)</f>
        <v>2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 s="13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t="e">
        <f>E2644/L2644</f>
        <v>#DIV/0!</v>
      </c>
      <c r="Q2644" t="str">
        <f>LEFT(N2644,FIND("/",N2644)-1)</f>
        <v>technology</v>
      </c>
      <c r="R2644" t="str">
        <f>RIGHT(N2644,LEN(N2644)-FIND("/",N2644))</f>
        <v>space exploration</v>
      </c>
      <c r="S2644" s="9">
        <f>(J2644/86400)+25569+(-6/24)</f>
        <v>42535.996620370366</v>
      </c>
      <c r="T2644" s="9">
        <f>(I2644/86400)+25569+(-6/24)</f>
        <v>42566.039583333331</v>
      </c>
      <c r="U2644">
        <f>VLOOKUP(F2644,Statenum_data!$A$1:$B$4,2,FALSE)</f>
        <v>2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 s="13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>
        <f>E2645/L2645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9">
        <f>(J2645/86400)+25569+(-6/24)</f>
        <v>42689.332349537042</v>
      </c>
      <c r="T2645" s="9">
        <f>(I2645/86400)+25569+(-6/24)</f>
        <v>42725.082638888889</v>
      </c>
      <c r="U2645">
        <f>VLOOKUP(F2645,Statenum_data!$A$1:$B$4,2,FALSE)</f>
        <v>3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 s="13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>
        <f>E2646/L2646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9">
        <f>(J2646/86400)+25569+(-6/24)</f>
        <v>42774.542071759264</v>
      </c>
      <c r="T2646" s="9">
        <f>(I2646/86400)+25569+(-6/24)</f>
        <v>42804.542071759264</v>
      </c>
      <c r="U2646">
        <f>VLOOKUP(F2646,Statenum_data!$A$1:$B$4,2,FALSE)</f>
        <v>3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 s="13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>
        <f>E2647/L2647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9">
        <f>(J2647/86400)+25569+(-6/24)</f>
        <v>41921.592627314814</v>
      </c>
      <c r="T2647" s="9">
        <f>(I2647/86400)+25569+(-6/24)</f>
        <v>41951.634293981479</v>
      </c>
      <c r="U2647">
        <f>VLOOKUP(F2647,Statenum_data!$A$1:$B$4,2,FALSE)</f>
        <v>3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 s="13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>
        <f>E2648/L2648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9">
        <f>(J2648/86400)+25569+(-6/24)</f>
        <v>42226.063298611116</v>
      </c>
      <c r="T2648" s="9">
        <f>(I2648/86400)+25569+(-6/24)</f>
        <v>42256.063298611116</v>
      </c>
      <c r="U2648">
        <f>VLOOKUP(F2648,Statenum_data!$A$1:$B$4,2,FALSE)</f>
        <v>3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 s="13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>
        <f>E2649/L2649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9">
        <f>(J2649/86400)+25569+(-6/24)</f>
        <v>42200.011793981481</v>
      </c>
      <c r="T2649" s="9">
        <f>(I2649/86400)+25569+(-6/24)</f>
        <v>42230.011793981481</v>
      </c>
      <c r="U2649">
        <f>VLOOKUP(F2649,Statenum_data!$A$1:$B$4,2,FALSE)</f>
        <v>3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 s="13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>
        <f>E2650/L2650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9">
        <f>(J2650/86400)+25569+(-6/24)</f>
        <v>42408.464814814812</v>
      </c>
      <c r="T2650" s="9">
        <f>(I2650/86400)+25569+(-6/24)</f>
        <v>42438.464814814812</v>
      </c>
      <c r="U2650">
        <f>VLOOKUP(F2650,Statenum_data!$A$1:$B$4,2,FALSE)</f>
        <v>3</v>
      </c>
    </row>
    <row r="2651" spans="1:21" x14ac:dyDescent="0.2">
      <c r="A2651">
        <v>2649</v>
      </c>
      <c r="B2651" s="3" t="s">
        <v>2649</v>
      </c>
      <c r="C2651" s="3" t="s">
        <v>6759</v>
      </c>
      <c r="D2651" s="13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>
        <f>E2651/L2651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9">
        <f>(J2651/86400)+25569+(-6/24)</f>
        <v>42341.74700231482</v>
      </c>
      <c r="T2651" s="9">
        <f>(I2651/86400)+25569+(-6/24)</f>
        <v>42401.74700231482</v>
      </c>
      <c r="U2651">
        <f>VLOOKUP(F2651,Statenum_data!$A$1:$B$4,2,FALSE)</f>
        <v>3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 s="13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>
        <f>E2652/L2652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9">
        <f>(J2652/86400)+25569+(-6/24)</f>
        <v>42695.374340277776</v>
      </c>
      <c r="T2652" s="9">
        <f>(I2652/86400)+25569+(-6/24)</f>
        <v>42725.374340277776</v>
      </c>
      <c r="U2652">
        <f>VLOOKUP(F2652,Statenum_data!$A$1:$B$4,2,FALSE)</f>
        <v>3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 s="1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>
        <f>E2653/L2653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9">
        <f>(J2653/86400)+25569+(-6/24)</f>
        <v>42327.555659722224</v>
      </c>
      <c r="T2653" s="9">
        <f>(I2653/86400)+25569+(-6/24)</f>
        <v>42355.555659722224</v>
      </c>
      <c r="U2653">
        <f>VLOOKUP(F2653,Statenum_data!$A$1:$B$4,2,FALSE)</f>
        <v>3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 s="13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>
        <f>E2654/L2654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9">
        <f>(J2654/86400)+25569+(-6/24)</f>
        <v>41952.908854166672</v>
      </c>
      <c r="T2654" s="9">
        <f>(I2654/86400)+25569+(-6/24)</f>
        <v>41982.908854166672</v>
      </c>
      <c r="U2654">
        <f>VLOOKUP(F2654,Statenum_data!$A$1:$B$4,2,FALSE)</f>
        <v>3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 s="13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>
        <f>E2655/L2655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9">
        <f>(J2655/86400)+25569+(-6/24)</f>
        <v>41771.401932870373</v>
      </c>
      <c r="T2655" s="9">
        <f>(I2655/86400)+25569+(-6/24)</f>
        <v>41802.916666666664</v>
      </c>
      <c r="U2655">
        <f>VLOOKUP(F2655,Statenum_data!$A$1:$B$4,2,FALSE)</f>
        <v>3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 s="13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>
        <f>E2656/L2656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9">
        <f>(J2656/86400)+25569+(-6/24)</f>
        <v>42055.350995370369</v>
      </c>
      <c r="T2656" s="9">
        <f>(I2656/86400)+25569+(-6/24)</f>
        <v>42115.309328703705</v>
      </c>
      <c r="U2656">
        <f>VLOOKUP(F2656,Statenum_data!$A$1:$B$4,2,FALSE)</f>
        <v>3</v>
      </c>
    </row>
    <row r="2657" spans="1:21" x14ac:dyDescent="0.2">
      <c r="A2657">
        <v>2655</v>
      </c>
      <c r="B2657" s="3" t="s">
        <v>2655</v>
      </c>
      <c r="C2657" s="3" t="s">
        <v>6765</v>
      </c>
      <c r="D2657" s="13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>
        <f>E2657/L2657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9">
        <f>(J2657/86400)+25569+(-6/24)</f>
        <v>42381.616284722222</v>
      </c>
      <c r="T2657" s="9">
        <f>(I2657/86400)+25569+(-6/24)</f>
        <v>42409.583333333328</v>
      </c>
      <c r="U2657">
        <f>VLOOKUP(F2657,Statenum_data!$A$1:$B$4,2,FALSE)</f>
        <v>3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 s="13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>
        <f>E2658/L2658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9">
        <f>(J2658/86400)+25569+(-6/24)</f>
        <v>42767.438518518524</v>
      </c>
      <c r="T2658" s="9">
        <f>(I2658/86400)+25569+(-6/24)</f>
        <v>42806.541666666672</v>
      </c>
      <c r="U2658">
        <f>VLOOKUP(F2658,Statenum_data!$A$1:$B$4,2,FALSE)</f>
        <v>3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 s="13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>
        <f>E2659/L2659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9">
        <f>(J2659/86400)+25569+(-6/24)</f>
        <v>42551.678854166668</v>
      </c>
      <c r="T2659" s="9">
        <f>(I2659/86400)+25569+(-6/24)</f>
        <v>42584.8125</v>
      </c>
      <c r="U2659">
        <f>VLOOKUP(F2659,Statenum_data!$A$1:$B$4,2,FALSE)</f>
        <v>3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 s="13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>
        <f>E2660/L2660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9">
        <f>(J2660/86400)+25569+(-6/24)</f>
        <v>42551.634189814809</v>
      </c>
      <c r="T2660" s="9">
        <f>(I2660/86400)+25569+(-6/24)</f>
        <v>42581.634189814809</v>
      </c>
      <c r="U2660">
        <f>VLOOKUP(F2660,Statenum_data!$A$1:$B$4,2,FALSE)</f>
        <v>3</v>
      </c>
    </row>
    <row r="2661" spans="1:21" x14ac:dyDescent="0.2">
      <c r="A2661">
        <v>2659</v>
      </c>
      <c r="B2661" s="3" t="s">
        <v>2659</v>
      </c>
      <c r="C2661" s="3" t="s">
        <v>6769</v>
      </c>
      <c r="D2661" s="13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>
        <f>E2661/L2661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9">
        <f>(J2661/86400)+25569+(-6/24)</f>
        <v>42081.819560185184</v>
      </c>
      <c r="T2661" s="9">
        <f>(I2661/86400)+25569+(-6/24)</f>
        <v>42111.819560185184</v>
      </c>
      <c r="U2661">
        <f>VLOOKUP(F2661,Statenum_data!$A$1:$B$4,2,FALSE)</f>
        <v>3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 s="13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>
        <f>E2662/L2662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9">
        <f>(J2662/86400)+25569+(-6/24)</f>
        <v>42272.463171296295</v>
      </c>
      <c r="T2662" s="9">
        <f>(I2662/86400)+25569+(-6/24)</f>
        <v>42332.504837962959</v>
      </c>
      <c r="U2662">
        <f>VLOOKUP(F2662,Statenum_data!$A$1:$B$4,2,FALSE)</f>
        <v>3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 s="1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>
        <f>E2663/L2663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9">
        <f>(J2663/86400)+25569+(-6/24)</f>
        <v>41542.708449074074</v>
      </c>
      <c r="T2663" s="9">
        <f>(I2663/86400)+25569+(-6/24)</f>
        <v>41572.708449074074</v>
      </c>
      <c r="U2663">
        <f>VLOOKUP(F2663,Statenum_data!$A$1:$B$4,2,FALSE)</f>
        <v>1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 s="13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>
        <f>E2664/L2664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9">
        <f>(J2664/86400)+25569+(-6/24)</f>
        <v>42207.496678240743</v>
      </c>
      <c r="T2664" s="9">
        <f>(I2664/86400)+25569+(-6/24)</f>
        <v>42237.496678240743</v>
      </c>
      <c r="U2664">
        <f>VLOOKUP(F2664,Statenum_data!$A$1:$B$4,2,FALSE)</f>
        <v>1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 s="13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>
        <f>E2665/L2665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9">
        <f>(J2665/86400)+25569+(-6/24)</f>
        <v>42222.372766203705</v>
      </c>
      <c r="T2665" s="9">
        <f>(I2665/86400)+25569+(-6/24)</f>
        <v>42251.375</v>
      </c>
      <c r="U2665">
        <f>VLOOKUP(F2665,Statenum_data!$A$1:$B$4,2,FALSE)</f>
        <v>1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 s="13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>
        <f>E2666/L2666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9">
        <f>(J2666/86400)+25569+(-6/24)</f>
        <v>42312.77542824074</v>
      </c>
      <c r="T2666" s="9">
        <f>(I2666/86400)+25569+(-6/24)</f>
        <v>42347.040972222225</v>
      </c>
      <c r="U2666">
        <f>VLOOKUP(F2666,Statenum_data!$A$1:$B$4,2,FALSE)</f>
        <v>1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 s="13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>
        <f>E2667/L2667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9">
        <f>(J2667/86400)+25569+(-6/24)</f>
        <v>42083.645532407405</v>
      </c>
      <c r="T2667" s="9">
        <f>(I2667/86400)+25569+(-6/24)</f>
        <v>42128.645532407405</v>
      </c>
      <c r="U2667">
        <f>VLOOKUP(F2667,Statenum_data!$A$1:$B$4,2,FALSE)</f>
        <v>1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 s="13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>
        <f>E2668/L2668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9">
        <f>(J2668/86400)+25569+(-6/24)</f>
        <v>42235.514340277776</v>
      </c>
      <c r="T2668" s="9">
        <f>(I2668/86400)+25569+(-6/24)</f>
        <v>42272.625</v>
      </c>
      <c r="U2668">
        <f>VLOOKUP(F2668,Statenum_data!$A$1:$B$4,2,FALSE)</f>
        <v>1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 s="13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>
        <f>E2669/L2669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9">
        <f>(J2669/86400)+25569+(-6/24)</f>
        <v>42380.676111111112</v>
      </c>
      <c r="T2669" s="9">
        <f>(I2669/86400)+25569+(-6/24)</f>
        <v>42410.676111111112</v>
      </c>
      <c r="U2669">
        <f>VLOOKUP(F2669,Statenum_data!$A$1:$B$4,2,FALSE)</f>
        <v>1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 s="13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>
        <f>E2670/L2670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9">
        <f>(J2670/86400)+25569+(-6/24)</f>
        <v>42275.33871527778</v>
      </c>
      <c r="T2670" s="9">
        <f>(I2670/86400)+25569+(-6/24)</f>
        <v>42317.35555555555</v>
      </c>
      <c r="U2670">
        <f>VLOOKUP(F2670,Statenum_data!$A$1:$B$4,2,FALSE)</f>
        <v>1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 s="13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>
        <f>E2671/L2671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9">
        <f>(J2671/86400)+25569+(-6/24)</f>
        <v>42318.785833333328</v>
      </c>
      <c r="T2671" s="9">
        <f>(I2671/86400)+25569+(-6/24)</f>
        <v>42378.785833333328</v>
      </c>
      <c r="U2671">
        <f>VLOOKUP(F2671,Statenum_data!$A$1:$B$4,2,FALSE)</f>
        <v>1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 s="13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>
        <f>E2672/L2672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9">
        <f>(J2672/86400)+25569+(-6/24)</f>
        <v>41820.770601851851</v>
      </c>
      <c r="T2672" s="9">
        <f>(I2672/86400)+25569+(-6/24)</f>
        <v>41848.770601851851</v>
      </c>
      <c r="U2672">
        <f>VLOOKUP(F2672,Statenum_data!$A$1:$B$4,2,FALSE)</f>
        <v>2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 s="1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>
        <f>E2673/L2673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9">
        <f>(J2673/86400)+25569+(-6/24)</f>
        <v>41962.499027777776</v>
      </c>
      <c r="T2673" s="9">
        <f>(I2673/86400)+25569+(-6/24)</f>
        <v>41992.568055555559</v>
      </c>
      <c r="U2673">
        <f>VLOOKUP(F2673,Statenum_data!$A$1:$B$4,2,FALSE)</f>
        <v>2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 s="13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>
        <f>E2674/L2674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9">
        <f>(J2674/86400)+25569+(-6/24)</f>
        <v>42344.634143518517</v>
      </c>
      <c r="T2674" s="9">
        <f>(I2674/86400)+25569+(-6/24)</f>
        <v>42366</v>
      </c>
      <c r="U2674">
        <f>VLOOKUP(F2674,Statenum_data!$A$1:$B$4,2,FALSE)</f>
        <v>2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 s="13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>
        <f>E2675/L2675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9">
        <f>(J2675/86400)+25569+(-6/24)</f>
        <v>41912.291655092595</v>
      </c>
      <c r="T2675" s="9">
        <f>(I2675/86400)+25569+(-6/24)</f>
        <v>41941.697916666664</v>
      </c>
      <c r="U2675">
        <f>VLOOKUP(F2675,Statenum_data!$A$1:$B$4,2,FALSE)</f>
        <v>2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 s="13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>
        <f>E2676/L2676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9">
        <f>(J2676/86400)+25569+(-6/24)</f>
        <v>42529.382754629631</v>
      </c>
      <c r="T2676" s="9">
        <f>(I2676/86400)+25569+(-6/24)</f>
        <v>42555.957638888889</v>
      </c>
      <c r="U2676">
        <f>VLOOKUP(F2676,Statenum_data!$A$1:$B$4,2,FALSE)</f>
        <v>2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 s="13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>
        <f>E2677/L2677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9">
        <f>(J2677/86400)+25569+(-6/24)</f>
        <v>41923.607511574075</v>
      </c>
      <c r="T2677" s="9">
        <f>(I2677/86400)+25569+(-6/24)</f>
        <v>41953.649178240739</v>
      </c>
      <c r="U2677">
        <f>VLOOKUP(F2677,Statenum_data!$A$1:$B$4,2,FALSE)</f>
        <v>2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 s="13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>
        <f>E2678/L2678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9">
        <f>(J2678/86400)+25569+(-6/24)</f>
        <v>42482.374699074076</v>
      </c>
      <c r="T2678" s="9">
        <f>(I2678/86400)+25569+(-6/24)</f>
        <v>42512.374699074076</v>
      </c>
      <c r="U2678">
        <f>VLOOKUP(F2678,Statenum_data!$A$1:$B$4,2,FALSE)</f>
        <v>2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 s="13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>
        <f>E2679/L2679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9">
        <f>(J2679/86400)+25569+(-6/24)</f>
        <v>41792.779432870375</v>
      </c>
      <c r="T2679" s="9">
        <f>(I2679/86400)+25569+(-6/24)</f>
        <v>41822.779432870375</v>
      </c>
      <c r="U2679">
        <f>VLOOKUP(F2679,Statenum_data!$A$1:$B$4,2,FALSE)</f>
        <v>2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 s="13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>
        <f>E2680/L2680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9">
        <f>(J2680/86400)+25569+(-6/24)</f>
        <v>42241.548206018517</v>
      </c>
      <c r="T2680" s="9">
        <f>(I2680/86400)+25569+(-6/24)</f>
        <v>42271.548206018517</v>
      </c>
      <c r="U2680">
        <f>VLOOKUP(F2680,Statenum_data!$A$1:$B$4,2,FALSE)</f>
        <v>2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 s="13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>
        <f>E2681/L2681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9">
        <f>(J2681/86400)+25569+(-6/24)</f>
        <v>42032.751087962963</v>
      </c>
      <c r="T2681" s="9">
        <f>(I2681/86400)+25569+(-6/24)</f>
        <v>42062.751087962963</v>
      </c>
      <c r="U2681">
        <f>VLOOKUP(F2681,Statenum_data!$A$1:$B$4,2,FALSE)</f>
        <v>2</v>
      </c>
    </row>
    <row r="2682" spans="1:21" x14ac:dyDescent="0.2">
      <c r="A2682">
        <v>2680</v>
      </c>
      <c r="B2682" s="3" t="s">
        <v>2680</v>
      </c>
      <c r="C2682" s="3" t="s">
        <v>6790</v>
      </c>
      <c r="D2682" s="13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>
        <f>E2682/L2682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9">
        <f>(J2682/86400)+25569+(-6/24)</f>
        <v>42435.961701388893</v>
      </c>
      <c r="T2682" s="9">
        <f>(I2682/86400)+25569+(-6/24)</f>
        <v>42465.920034722221</v>
      </c>
      <c r="U2682">
        <f>VLOOKUP(F2682,Statenum_data!$A$1:$B$4,2,FALSE)</f>
        <v>2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 s="1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>
        <f>E2683/L2683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9">
        <f>(J2683/86400)+25569+(-6/24)</f>
        <v>41805.645254629628</v>
      </c>
      <c r="T2683" s="9">
        <f>(I2683/86400)+25569+(-6/24)</f>
        <v>41830.645254629628</v>
      </c>
      <c r="U2683">
        <f>VLOOKUP(F2683,Statenum_data!$A$1:$B$4,2,FALSE)</f>
        <v>2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 s="13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>
        <f>E2684/L2684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9">
        <f>(J2684/86400)+25569+(-6/24)</f>
        <v>41932.621990740743</v>
      </c>
      <c r="T2684" s="9">
        <f>(I2684/86400)+25569+(-6/24)</f>
        <v>41964.999305555553</v>
      </c>
      <c r="U2684">
        <f>VLOOKUP(F2684,Statenum_data!$A$1:$B$4,2,FALSE)</f>
        <v>2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 s="13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>
        <f>E2685/L2685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9">
        <f>(J2685/86400)+25569+(-6/24)</f>
        <v>42034.50509259259</v>
      </c>
      <c r="T2685" s="9">
        <f>(I2685/86400)+25569+(-6/24)</f>
        <v>42064.50509259259</v>
      </c>
      <c r="U2685">
        <f>VLOOKUP(F2685,Statenum_data!$A$1:$B$4,2,FALSE)</f>
        <v>2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 s="13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>
        <f>E2686/L2686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9">
        <f>(J2686/86400)+25569+(-6/24)</f>
        <v>41820.664641203708</v>
      </c>
      <c r="T2686" s="9">
        <f>(I2686/86400)+25569+(-6/24)</f>
        <v>41860.664641203708</v>
      </c>
      <c r="U2686">
        <f>VLOOKUP(F2686,Statenum_data!$A$1:$B$4,2,FALSE)</f>
        <v>2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 s="13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>
        <f>E2687/L2687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9">
        <f>(J2687/86400)+25569+(-6/24)</f>
        <v>42061.44594907407</v>
      </c>
      <c r="T2687" s="9">
        <f>(I2687/86400)+25569+(-6/24)</f>
        <v>42121.404282407406</v>
      </c>
      <c r="U2687">
        <f>VLOOKUP(F2687,Statenum_data!$A$1:$B$4,2,FALSE)</f>
        <v>2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 s="13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t="e">
        <f>E2688/L2688</f>
        <v>#DIV/0!</v>
      </c>
      <c r="Q2688" t="str">
        <f>LEFT(N2688,FIND("/",N2688)-1)</f>
        <v>food</v>
      </c>
      <c r="R2688" t="str">
        <f>RIGHT(N2688,LEN(N2688)-FIND("/",N2688))</f>
        <v>food trucks</v>
      </c>
      <c r="S2688" s="9">
        <f>(J2688/86400)+25569+(-6/24)</f>
        <v>41892.724803240737</v>
      </c>
      <c r="T2688" s="9">
        <f>(I2688/86400)+25569+(-6/24)</f>
        <v>41912.724803240737</v>
      </c>
      <c r="U2688">
        <f>VLOOKUP(F2688,Statenum_data!$A$1:$B$4,2,FALSE)</f>
        <v>2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 s="13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t="e">
        <f>E2689/L2689</f>
        <v>#DIV/0!</v>
      </c>
      <c r="Q2689" t="str">
        <f>LEFT(N2689,FIND("/",N2689)-1)</f>
        <v>food</v>
      </c>
      <c r="R2689" t="str">
        <f>RIGHT(N2689,LEN(N2689)-FIND("/",N2689))</f>
        <v>food trucks</v>
      </c>
      <c r="S2689" s="9">
        <f>(J2689/86400)+25569+(-6/24)</f>
        <v>42154.39025462963</v>
      </c>
      <c r="T2689" s="9">
        <f>(I2689/86400)+25569+(-6/24)</f>
        <v>42184.39025462963</v>
      </c>
      <c r="U2689">
        <f>VLOOKUP(F2689,Statenum_data!$A$1:$B$4,2,FALSE)</f>
        <v>2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 s="13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>
        <f>E2690/L2690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9">
        <f>(J2690/86400)+25569+(-6/24)</f>
        <v>42027.86886574074</v>
      </c>
      <c r="T2690" s="9">
        <f>(I2690/86400)+25569+(-6/24)</f>
        <v>42058.875</v>
      </c>
      <c r="U2690">
        <f>VLOOKUP(F2690,Statenum_data!$A$1:$B$4,2,FALSE)</f>
        <v>2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 s="13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>
        <f>E2691/L2691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9">
        <f>(J2691/86400)+25569+(-6/24)</f>
        <v>42551.711689814816</v>
      </c>
      <c r="T2691" s="9">
        <f>(I2691/86400)+25569+(-6/24)</f>
        <v>42581.711689814816</v>
      </c>
      <c r="U2691">
        <f>VLOOKUP(F2691,Statenum_data!$A$1:$B$4,2,FALSE)</f>
        <v>2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 s="13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>
        <f>E2692/L2692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9">
        <f>(J2692/86400)+25569+(-6/24)</f>
        <v>42112.855046296296</v>
      </c>
      <c r="T2692" s="9">
        <f>(I2692/86400)+25569+(-6/24)</f>
        <v>42157.855046296296</v>
      </c>
      <c r="U2692">
        <f>VLOOKUP(F2692,Statenum_data!$A$1:$B$4,2,FALSE)</f>
        <v>2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 s="1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>
        <f>E2693/L2693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9">
        <f>(J2693/86400)+25569+(-6/24)</f>
        <v>42089.474039351851</v>
      </c>
      <c r="T2693" s="9">
        <f>(I2693/86400)+25569+(-6/24)</f>
        <v>42134.474039351851</v>
      </c>
      <c r="U2693">
        <f>VLOOKUP(F2693,Statenum_data!$A$1:$B$4,2,FALSE)</f>
        <v>2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 s="13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>
        <f>E2694/L2694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9">
        <f>(J2694/86400)+25569+(-6/24)</f>
        <v>42058.084027777775</v>
      </c>
      <c r="T2694" s="9">
        <f>(I2694/86400)+25569+(-6/24)</f>
        <v>42088.042361111111</v>
      </c>
      <c r="U2694">
        <f>VLOOKUP(F2694,Statenum_data!$A$1:$B$4,2,FALSE)</f>
        <v>2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 s="13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>
        <f>E2695/L2695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9">
        <f>(J2695/86400)+25569+(-6/24)</f>
        <v>41833.888495370367</v>
      </c>
      <c r="T2695" s="9">
        <f>(I2695/86400)+25569+(-6/24)</f>
        <v>41863.888495370367</v>
      </c>
      <c r="U2695">
        <f>VLOOKUP(F2695,Statenum_data!$A$1:$B$4,2,FALSE)</f>
        <v>2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 s="13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>
        <f>E2696/L2696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9">
        <f>(J2696/86400)+25569+(-6/24)</f>
        <v>41877.890497685185</v>
      </c>
      <c r="T2696" s="9">
        <f>(I2696/86400)+25569+(-6/24)</f>
        <v>41907.890497685185</v>
      </c>
      <c r="U2696">
        <f>VLOOKUP(F2696,Statenum_data!$A$1:$B$4,2,FALSE)</f>
        <v>2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 s="13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>
        <f>E2697/L2697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9">
        <f>(J2697/86400)+25569+(-6/24)</f>
        <v>42047.931921296295</v>
      </c>
      <c r="T2697" s="9">
        <f>(I2697/86400)+25569+(-6/24)</f>
        <v>42107.89025462963</v>
      </c>
      <c r="U2697">
        <f>VLOOKUP(F2697,Statenum_data!$A$1:$B$4,2,FALSE)</f>
        <v>2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 s="13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>
        <f>E2698/L2698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9">
        <f>(J2698/86400)+25569+(-6/24)</f>
        <v>41964.594444444447</v>
      </c>
      <c r="T2698" s="9">
        <f>(I2698/86400)+25569+(-6/24)</f>
        <v>41998.594444444447</v>
      </c>
      <c r="U2698">
        <f>VLOOKUP(F2698,Statenum_data!$A$1:$B$4,2,FALSE)</f>
        <v>2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 s="13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>
        <f>E2699/L2699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9">
        <f>(J2699/86400)+25569+(-6/24)</f>
        <v>42187.690081018518</v>
      </c>
      <c r="T2699" s="9">
        <f>(I2699/86400)+25569+(-6/24)</f>
        <v>42218.666666666672</v>
      </c>
      <c r="U2699">
        <f>VLOOKUP(F2699,Statenum_data!$A$1:$B$4,2,FALSE)</f>
        <v>2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 s="13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>
        <f>E2700/L2700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9">
        <f>(J2700/86400)+25569+(-6/24)</f>
        <v>41787.648240740738</v>
      </c>
      <c r="T2700" s="9">
        <f>(I2700/86400)+25569+(-6/24)</f>
        <v>41817.648240740738</v>
      </c>
      <c r="U2700">
        <f>VLOOKUP(F2700,Statenum_data!$A$1:$B$4,2,FALSE)</f>
        <v>2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 s="13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t="e">
        <f>E2701/L2701</f>
        <v>#DIV/0!</v>
      </c>
      <c r="Q2701" t="str">
        <f>LEFT(N2701,FIND("/",N2701)-1)</f>
        <v>food</v>
      </c>
      <c r="R2701" t="str">
        <f>RIGHT(N2701,LEN(N2701)-FIND("/",N2701))</f>
        <v>food trucks</v>
      </c>
      <c r="S2701" s="9">
        <f>(J2701/86400)+25569+(-6/24)</f>
        <v>41829.646562499998</v>
      </c>
      <c r="T2701" s="9">
        <f>(I2701/86400)+25569+(-6/24)</f>
        <v>41859.646562499998</v>
      </c>
      <c r="U2701">
        <f>VLOOKUP(F2701,Statenum_data!$A$1:$B$4,2,FALSE)</f>
        <v>2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 s="13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>
        <f>E2702/L2702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9">
        <f>(J2702/86400)+25569+(-6/24)</f>
        <v>41870.624675925923</v>
      </c>
      <c r="T2702" s="9">
        <f>(I2702/86400)+25569+(-6/24)</f>
        <v>41900.624675925923</v>
      </c>
      <c r="U2702">
        <f>VLOOKUP(F2702,Statenum_data!$A$1:$B$4,2,FALSE)</f>
        <v>2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 s="1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>
        <f>E2703/L2703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9">
        <f>(J2703/86400)+25569+(-6/24)</f>
        <v>42801.524699074071</v>
      </c>
      <c r="T2703" s="9">
        <f>(I2703/86400)+25569+(-6/24)</f>
        <v>42832.483032407406</v>
      </c>
      <c r="U2703">
        <f>VLOOKUP(F2703,Statenum_data!$A$1:$B$4,2,FALSE)</f>
        <v>4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 s="13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>
        <f>E2704/L2704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9">
        <f>(J2704/86400)+25569+(-6/24)</f>
        <v>42800.551817129628</v>
      </c>
      <c r="T2704" s="9">
        <f>(I2704/86400)+25569+(-6/24)</f>
        <v>42830.510150462964</v>
      </c>
      <c r="U2704">
        <f>VLOOKUP(F2704,Statenum_data!$A$1:$B$4,2,FALSE)</f>
        <v>4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 s="13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>
        <f>E2705/L2705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9">
        <f>(J2705/86400)+25569+(-6/24)</f>
        <v>42756.440162037034</v>
      </c>
      <c r="T2705" s="9">
        <f>(I2705/86400)+25569+(-6/24)</f>
        <v>42816.398495370369</v>
      </c>
      <c r="U2705">
        <f>VLOOKUP(F2705,Statenum_data!$A$1:$B$4,2,FALSE)</f>
        <v>4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 s="13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>
        <f>E2706/L2706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9">
        <f>(J2706/86400)+25569+(-6/24)</f>
        <v>42787.612430555557</v>
      </c>
      <c r="T2706" s="9">
        <f>(I2706/86400)+25569+(-6/24)</f>
        <v>42830.570763888885</v>
      </c>
      <c r="U2706">
        <f>VLOOKUP(F2706,Statenum_data!$A$1:$B$4,2,FALSE)</f>
        <v>4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 s="13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>
        <f>E2707/L2707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9">
        <f>(J2707/86400)+25569+(-6/24)</f>
        <v>42773.666180555556</v>
      </c>
      <c r="T2707" s="9">
        <f>(I2707/86400)+25569+(-6/24)</f>
        <v>42818.624513888892</v>
      </c>
      <c r="U2707">
        <f>VLOOKUP(F2707,Statenum_data!$A$1:$B$4,2,FALSE)</f>
        <v>4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 s="13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>
        <f>E2708/L2708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9">
        <f>(J2708/86400)+25569+(-6/24)</f>
        <v>41899.044942129629</v>
      </c>
      <c r="T2708" s="9">
        <f>(I2708/86400)+25569+(-6/24)</f>
        <v>41928.040972222225</v>
      </c>
      <c r="U2708">
        <f>VLOOKUP(F2708,Statenum_data!$A$1:$B$4,2,FALSE)</f>
        <v>1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 s="13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>
        <f>E2709/L2709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9">
        <f>(J2709/86400)+25569+(-6/24)</f>
        <v>41391.532905092594</v>
      </c>
      <c r="T2709" s="9">
        <f>(I2709/86400)+25569+(-6/24)</f>
        <v>41421.040972222225</v>
      </c>
      <c r="U2709">
        <f>VLOOKUP(F2709,Statenum_data!$A$1:$B$4,2,FALSE)</f>
        <v>1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 s="13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>
        <f>E2710/L2710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9">
        <f>(J2710/86400)+25569+(-6/24)</f>
        <v>42512.448217592595</v>
      </c>
      <c r="T2710" s="9">
        <f>(I2710/86400)+25569+(-6/24)</f>
        <v>42572.448217592595</v>
      </c>
      <c r="U2710">
        <f>VLOOKUP(F2710,Statenum_data!$A$1:$B$4,2,FALSE)</f>
        <v>1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 s="13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>
        <f>E2711/L2711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9">
        <f>(J2711/86400)+25569+(-6/24)</f>
        <v>42611.899780092594</v>
      </c>
      <c r="T2711" s="9">
        <f>(I2711/86400)+25569+(-6/24)</f>
        <v>42646.915972222225</v>
      </c>
      <c r="U2711">
        <f>VLOOKUP(F2711,Statenum_data!$A$1:$B$4,2,FALSE)</f>
        <v>1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 s="13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>
        <f>E2712/L2712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9">
        <f>(J2712/86400)+25569+(-6/24)</f>
        <v>41827.979490740741</v>
      </c>
      <c r="T2712" s="9">
        <f>(I2712/86400)+25569+(-6/24)</f>
        <v>41859.833333333336</v>
      </c>
      <c r="U2712">
        <f>VLOOKUP(F2712,Statenum_data!$A$1:$B$4,2,FALSE)</f>
        <v>1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 s="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>
        <f>E2713/L2713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9">
        <f>(J2713/86400)+25569+(-6/24)</f>
        <v>41780.495254629626</v>
      </c>
      <c r="T2713" s="9">
        <f>(I2713/86400)+25569+(-6/24)</f>
        <v>41810.667361111111</v>
      </c>
      <c r="U2713">
        <f>VLOOKUP(F2713,Statenum_data!$A$1:$B$4,2,FALSE)</f>
        <v>1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 s="13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>
        <f>E2714/L2714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9">
        <f>(J2714/86400)+25569+(-6/24)</f>
        <v>41431.812037037038</v>
      </c>
      <c r="T2714" s="9">
        <f>(I2714/86400)+25569+(-6/24)</f>
        <v>41468.5</v>
      </c>
      <c r="U2714">
        <f>VLOOKUP(F2714,Statenum_data!$A$1:$B$4,2,FALSE)</f>
        <v>1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 s="13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>
        <f>E2715/L2715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9">
        <f>(J2715/86400)+25569+(-6/24)</f>
        <v>42322.403749999998</v>
      </c>
      <c r="T2715" s="9">
        <f>(I2715/86400)+25569+(-6/24)</f>
        <v>42362.403749999998</v>
      </c>
      <c r="U2715">
        <f>VLOOKUP(F2715,Statenum_data!$A$1:$B$4,2,FALSE)</f>
        <v>1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 s="13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>
        <f>E2716/L2716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9">
        <f>(J2716/86400)+25569+(-6/24)</f>
        <v>42629.405046296291</v>
      </c>
      <c r="T2716" s="9">
        <f>(I2716/86400)+25569+(-6/24)</f>
        <v>42657.708333333328</v>
      </c>
      <c r="U2716">
        <f>VLOOKUP(F2716,Statenum_data!$A$1:$B$4,2,FALSE)</f>
        <v>1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 s="13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>
        <f>E2717/L2717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9">
        <f>(J2717/86400)+25569+(-6/24)</f>
        <v>42387.148472222223</v>
      </c>
      <c r="T2717" s="9">
        <f>(I2717/86400)+25569+(-6/24)</f>
        <v>42421.148472222223</v>
      </c>
      <c r="U2717">
        <f>VLOOKUP(F2717,Statenum_data!$A$1:$B$4,2,FALSE)</f>
        <v>1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 s="13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>
        <f>E2718/L2718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9">
        <f>(J2718/86400)+25569+(-6/24)</f>
        <v>42255.083252314813</v>
      </c>
      <c r="T2718" s="9">
        <f>(I2718/86400)+25569+(-6/24)</f>
        <v>42285.083252314813</v>
      </c>
      <c r="U2718">
        <f>VLOOKUP(F2718,Statenum_data!$A$1:$B$4,2,FALSE)</f>
        <v>1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 s="13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>
        <f>E2719/L2719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9">
        <f>(J2719/86400)+25569+(-6/24)</f>
        <v>41934.664918981478</v>
      </c>
      <c r="T2719" s="9">
        <f>(I2719/86400)+25569+(-6/24)</f>
        <v>41979.706585648149</v>
      </c>
      <c r="U2719">
        <f>VLOOKUP(F2719,Statenum_data!$A$1:$B$4,2,FALSE)</f>
        <v>1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 s="13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>
        <f>E2720/L2720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9">
        <f>(J2720/86400)+25569+(-6/24)</f>
        <v>42465.346585648149</v>
      </c>
      <c r="T2720" s="9">
        <f>(I2720/86400)+25569+(-6/24)</f>
        <v>42493.708333333328</v>
      </c>
      <c r="U2720">
        <f>VLOOKUP(F2720,Statenum_data!$A$1:$B$4,2,FALSE)</f>
        <v>1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 s="13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>
        <f>E2721/L2721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9">
        <f>(J2721/86400)+25569+(-6/24)</f>
        <v>42417.781180555554</v>
      </c>
      <c r="T2721" s="9">
        <f>(I2721/86400)+25569+(-6/24)</f>
        <v>42477.73951388889</v>
      </c>
      <c r="U2721">
        <f>VLOOKUP(F2721,Statenum_data!$A$1:$B$4,2,FALSE)</f>
        <v>1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 s="13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>
        <f>E2722/L2722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9">
        <f>(J2722/86400)+25569+(-6/24)</f>
        <v>42655.215891203705</v>
      </c>
      <c r="T2722" s="9">
        <f>(I2722/86400)+25569+(-6/24)</f>
        <v>42685.257557870369</v>
      </c>
      <c r="U2722">
        <f>VLOOKUP(F2722,Statenum_data!$A$1:$B$4,2,FALSE)</f>
        <v>1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 s="1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>
        <f>E2723/L2723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9">
        <f>(J2723/86400)+25569+(-6/24)</f>
        <v>41493.293958333335</v>
      </c>
      <c r="T2723" s="9">
        <f>(I2723/86400)+25569+(-6/24)</f>
        <v>41523.541666666664</v>
      </c>
      <c r="U2723">
        <f>VLOOKUP(F2723,Statenum_data!$A$1:$B$4,2,FALSE)</f>
        <v>1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 s="13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>
        <f>E2724/L2724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9">
        <f>(J2724/86400)+25569+(-6/24)</f>
        <v>42704.607094907406</v>
      </c>
      <c r="T2724" s="9">
        <f>(I2724/86400)+25569+(-6/24)</f>
        <v>42764.607094907406</v>
      </c>
      <c r="U2724">
        <f>VLOOKUP(F2724,Statenum_data!$A$1:$B$4,2,FALSE)</f>
        <v>1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 s="13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>
        <f>E2725/L2725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9">
        <f>(J2725/86400)+25569+(-6/24)</f>
        <v>41944.58898148148</v>
      </c>
      <c r="T2725" s="9">
        <f>(I2725/86400)+25569+(-6/24)</f>
        <v>42004.630648148144</v>
      </c>
      <c r="U2725">
        <f>VLOOKUP(F2725,Statenum_data!$A$1:$B$4,2,FALSE)</f>
        <v>1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 s="13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>
        <f>E2726/L2726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9">
        <f>(J2726/86400)+25569+(-6/24)</f>
        <v>42199.07707175926</v>
      </c>
      <c r="T2726" s="9">
        <f>(I2726/86400)+25569+(-6/24)</f>
        <v>42231.07707175926</v>
      </c>
      <c r="U2726">
        <f>VLOOKUP(F2726,Statenum_data!$A$1:$B$4,2,FALSE)</f>
        <v>1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 s="13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>
        <f>E2727/L2727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9">
        <f>(J2727/86400)+25569+(-6/24)</f>
        <v>42745.494618055556</v>
      </c>
      <c r="T2727" s="9">
        <f>(I2727/86400)+25569+(-6/24)</f>
        <v>42795.494618055556</v>
      </c>
      <c r="U2727">
        <f>VLOOKUP(F2727,Statenum_data!$A$1:$B$4,2,FALSE)</f>
        <v>1</v>
      </c>
    </row>
    <row r="2728" spans="1:21" x14ac:dyDescent="0.2">
      <c r="A2728">
        <v>2726</v>
      </c>
      <c r="B2728" s="3" t="s">
        <v>2726</v>
      </c>
      <c r="C2728" s="3" t="s">
        <v>6836</v>
      </c>
      <c r="D2728" s="13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>
        <f>E2728/L2728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9">
        <f>(J2728/86400)+25569+(-6/24)</f>
        <v>42452.329988425925</v>
      </c>
      <c r="T2728" s="9">
        <f>(I2728/86400)+25569+(-6/24)</f>
        <v>42482.329988425925</v>
      </c>
      <c r="U2728">
        <f>VLOOKUP(F2728,Statenum_data!$A$1:$B$4,2,FALSE)</f>
        <v>1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 s="13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>
        <f>E2729/L2729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9">
        <f>(J2729/86400)+25569+(-6/24)</f>
        <v>42198.426655092597</v>
      </c>
      <c r="T2729" s="9">
        <f>(I2729/86400)+25569+(-6/24)</f>
        <v>42223.426655092597</v>
      </c>
      <c r="U2729">
        <f>VLOOKUP(F2729,Statenum_data!$A$1:$B$4,2,FALSE)</f>
        <v>1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 s="13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>
        <f>E2730/L2730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9">
        <f>(J2730/86400)+25569+(-6/24)</f>
        <v>42333.34993055556</v>
      </c>
      <c r="T2730" s="9">
        <f>(I2730/86400)+25569+(-6/24)</f>
        <v>42368.34993055556</v>
      </c>
      <c r="U2730">
        <f>VLOOKUP(F2730,Statenum_data!$A$1:$B$4,2,FALSE)</f>
        <v>1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 s="13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>
        <f>E2731/L2731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9">
        <f>(J2731/86400)+25569+(-6/24)</f>
        <v>42094.990706018521</v>
      </c>
      <c r="T2731" s="9">
        <f>(I2731/86400)+25569+(-6/24)</f>
        <v>42124.990706018521</v>
      </c>
      <c r="U2731">
        <f>VLOOKUP(F2731,Statenum_data!$A$1:$B$4,2,FALSE)</f>
        <v>1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 s="13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>
        <f>E2732/L2732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9">
        <f>(J2732/86400)+25569+(-6/24)</f>
        <v>41351.291377314818</v>
      </c>
      <c r="T2732" s="9">
        <f>(I2732/86400)+25569+(-6/24)</f>
        <v>41386.291377314818</v>
      </c>
      <c r="U2732">
        <f>VLOOKUP(F2732,Statenum_data!$A$1:$B$4,2,FALSE)</f>
        <v>1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 s="1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>
        <f>E2733/L2733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9">
        <f>(J2733/86400)+25569+(-6/24)</f>
        <v>41872.275717592594</v>
      </c>
      <c r="T2733" s="9">
        <f>(I2733/86400)+25569+(-6/24)</f>
        <v>41929.916666666664</v>
      </c>
      <c r="U2733">
        <f>VLOOKUP(F2733,Statenum_data!$A$1:$B$4,2,FALSE)</f>
        <v>1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 s="13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>
        <f>E2734/L2734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9">
        <f>(J2734/86400)+25569+(-6/24)</f>
        <v>41389.558194444442</v>
      </c>
      <c r="T2734" s="9">
        <f>(I2734/86400)+25569+(-6/24)</f>
        <v>41421.75</v>
      </c>
      <c r="U2734">
        <f>VLOOKUP(F2734,Statenum_data!$A$1:$B$4,2,FALSE)</f>
        <v>1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 s="13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>
        <f>E2735/L2735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9">
        <f>(J2735/86400)+25569+(-6/24)</f>
        <v>42044.022847222222</v>
      </c>
      <c r="T2735" s="9">
        <f>(I2735/86400)+25569+(-6/24)</f>
        <v>42103.981180555551</v>
      </c>
      <c r="U2735">
        <f>VLOOKUP(F2735,Statenum_data!$A$1:$B$4,2,FALSE)</f>
        <v>1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 s="13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>
        <f>E2736/L2736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9">
        <f>(J2736/86400)+25569+(-6/24)</f>
        <v>42626.418888888889</v>
      </c>
      <c r="T2736" s="9">
        <f>(I2736/86400)+25569+(-6/24)</f>
        <v>42656.665972222225</v>
      </c>
      <c r="U2736">
        <f>VLOOKUP(F2736,Statenum_data!$A$1:$B$4,2,FALSE)</f>
        <v>1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 s="13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>
        <f>E2737/L2737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9">
        <f>(J2737/86400)+25569+(-6/24)</f>
        <v>41315.870949074073</v>
      </c>
      <c r="T2737" s="9">
        <f>(I2737/86400)+25569+(-6/24)</f>
        <v>41346.583333333336</v>
      </c>
      <c r="U2737">
        <f>VLOOKUP(F2737,Statenum_data!$A$1:$B$4,2,FALSE)</f>
        <v>1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 s="13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>
        <f>E2738/L2738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9">
        <f>(J2738/86400)+25569+(-6/24)</f>
        <v>41722.416354166664</v>
      </c>
      <c r="T2738" s="9">
        <f>(I2738/86400)+25569+(-6/24)</f>
        <v>41752.416354166664</v>
      </c>
      <c r="U2738">
        <f>VLOOKUP(F2738,Statenum_data!$A$1:$B$4,2,FALSE)</f>
        <v>1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 s="13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>
        <f>E2739/L2739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9">
        <f>(J2739/86400)+25569+(-6/24)</f>
        <v>41611.667673611111</v>
      </c>
      <c r="T2739" s="9">
        <f>(I2739/86400)+25569+(-6/24)</f>
        <v>41654.541666666664</v>
      </c>
      <c r="U2739">
        <f>VLOOKUP(F2739,Statenum_data!$A$1:$B$4,2,FALSE)</f>
        <v>1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 s="13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>
        <f>E2740/L2740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9">
        <f>(J2740/86400)+25569+(-6/24)</f>
        <v>42619.893564814818</v>
      </c>
      <c r="T2740" s="9">
        <f>(I2740/86400)+25569+(-6/24)</f>
        <v>42679.893564814818</v>
      </c>
      <c r="U2740">
        <f>VLOOKUP(F2740,Statenum_data!$A$1:$B$4,2,FALSE)</f>
        <v>1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 s="13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>
        <f>E2741/L2741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9">
        <f>(J2741/86400)+25569+(-6/24)</f>
        <v>41719.637928240743</v>
      </c>
      <c r="T2741" s="9">
        <f>(I2741/86400)+25569+(-6/24)</f>
        <v>41764.637928240743</v>
      </c>
      <c r="U2741">
        <f>VLOOKUP(F2741,Statenum_data!$A$1:$B$4,2,FALSE)</f>
        <v>1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 s="13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>
        <f>E2742/L2742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9">
        <f>(J2742/86400)+25569+(-6/24)</f>
        <v>42044.781851851847</v>
      </c>
      <c r="T2742" s="9">
        <f>(I2742/86400)+25569+(-6/24)</f>
        <v>42074.74018518519</v>
      </c>
      <c r="U2742">
        <f>VLOOKUP(F2742,Statenum_data!$A$1:$B$4,2,FALSE)</f>
        <v>1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 s="1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>
        <f>E2743/L2743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9">
        <f>(J2743/86400)+25569+(-6/24)</f>
        <v>41911.407430555555</v>
      </c>
      <c r="T2743" s="9">
        <f>(I2743/86400)+25569+(-6/24)</f>
        <v>41931.838194444441</v>
      </c>
      <c r="U2743">
        <f>VLOOKUP(F2743,Statenum_data!$A$1:$B$4,2,FALSE)</f>
        <v>2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 s="13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>
        <f>E2744/L2744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9">
        <f>(J2744/86400)+25569+(-6/24)</f>
        <v>41030.469756944447</v>
      </c>
      <c r="T2744" s="9">
        <f>(I2744/86400)+25569+(-6/24)</f>
        <v>41044.469756944447</v>
      </c>
      <c r="U2744">
        <f>VLOOKUP(F2744,Statenum_data!$A$1:$B$4,2,FALSE)</f>
        <v>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 s="13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t="e">
        <f>E2745/L2745</f>
        <v>#DIV/0!</v>
      </c>
      <c r="Q2745" t="str">
        <f>LEFT(N2745,FIND("/",N2745)-1)</f>
        <v>publishing</v>
      </c>
      <c r="R2745" t="str">
        <f>RIGHT(N2745,LEN(N2745)-FIND("/",N2745))</f>
        <v>children's books</v>
      </c>
      <c r="S2745" s="9">
        <f>(J2745/86400)+25569+(-6/24)</f>
        <v>42632.078784722224</v>
      </c>
      <c r="T2745" s="9">
        <f>(I2745/86400)+25569+(-6/24)</f>
        <v>42662.078784722224</v>
      </c>
      <c r="U2745">
        <f>VLOOKUP(F2745,Statenum_data!$A$1:$B$4,2,FALSE)</f>
        <v>2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 s="13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>
        <f>E2746/L2746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9">
        <f>(J2746/86400)+25569+(-6/24)</f>
        <v>40937.812476851854</v>
      </c>
      <c r="T2746" s="9">
        <f>(I2746/86400)+25569+(-6/24)</f>
        <v>40967.812476851854</v>
      </c>
      <c r="U2746">
        <f>VLOOKUP(F2746,Statenum_data!$A$1:$B$4,2,FALSE)</f>
        <v>2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 s="13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>
        <f>E2747/L2747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9">
        <f>(J2747/86400)+25569+(-6/24)</f>
        <v>41044.738055555557</v>
      </c>
      <c r="T2747" s="9">
        <f>(I2747/86400)+25569+(-6/24)</f>
        <v>41104.738055555557</v>
      </c>
      <c r="U2747">
        <f>VLOOKUP(F2747,Statenum_data!$A$1:$B$4,2,FALSE)</f>
        <v>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 s="13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>
        <f>E2748/L2748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9">
        <f>(J2748/86400)+25569+(-6/24)</f>
        <v>41850.531377314815</v>
      </c>
      <c r="T2748" s="9">
        <f>(I2748/86400)+25569+(-6/24)</f>
        <v>41880.531377314815</v>
      </c>
      <c r="U2748">
        <f>VLOOKUP(F2748,Statenum_data!$A$1:$B$4,2,FALSE)</f>
        <v>2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 s="13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>
        <f>E2749/L2749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9">
        <f>(J2749/86400)+25569+(-6/24)</f>
        <v>41044.398113425923</v>
      </c>
      <c r="T2749" s="9">
        <f>(I2749/86400)+25569+(-6/24)</f>
        <v>41075.881944444445</v>
      </c>
      <c r="U2749">
        <f>VLOOKUP(F2749,Statenum_data!$A$1:$B$4,2,FALSE)</f>
        <v>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 s="13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>
        <f>E2750/L2750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9">
        <f>(J2750/86400)+25569+(-6/24)</f>
        <v>42585.4606712963</v>
      </c>
      <c r="T2750" s="9">
        <f>(I2750/86400)+25569+(-6/24)</f>
        <v>42615.4606712963</v>
      </c>
      <c r="U2750">
        <f>VLOOKUP(F2750,Statenum_data!$A$1:$B$4,2,FALSE)</f>
        <v>2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 s="13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>
        <f>E2751/L2751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9">
        <f>(J2751/86400)+25569+(-6/24)</f>
        <v>42068.549039351856</v>
      </c>
      <c r="T2751" s="9">
        <f>(I2751/86400)+25569+(-6/24)</f>
        <v>42098.507372685184</v>
      </c>
      <c r="U2751">
        <f>VLOOKUP(F2751,Statenum_data!$A$1:$B$4,2,FALSE)</f>
        <v>2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 s="13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t="e">
        <f>E2752/L2752</f>
        <v>#DIV/0!</v>
      </c>
      <c r="Q2752" t="str">
        <f>LEFT(N2752,FIND("/",N2752)-1)</f>
        <v>publishing</v>
      </c>
      <c r="R2752" t="str">
        <f>RIGHT(N2752,LEN(N2752)-FIND("/",N2752))</f>
        <v>children's books</v>
      </c>
      <c r="S2752" s="9">
        <f>(J2752/86400)+25569+(-6/24)</f>
        <v>41078.649826388893</v>
      </c>
      <c r="T2752" s="9">
        <f>(I2752/86400)+25569+(-6/24)</f>
        <v>41090.583333333336</v>
      </c>
      <c r="U2752">
        <f>VLOOKUP(F2752,Statenum_data!$A$1:$B$4,2,FALSE)</f>
        <v>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 s="1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t="e">
        <f>E2753/L2753</f>
        <v>#DIV/0!</v>
      </c>
      <c r="Q2753" t="str">
        <f>LEFT(N2753,FIND("/",N2753)-1)</f>
        <v>publishing</v>
      </c>
      <c r="R2753" t="str">
        <f>RIGHT(N2753,LEN(N2753)-FIND("/",N2753))</f>
        <v>children's books</v>
      </c>
      <c r="S2753" s="9">
        <f>(J2753/86400)+25569+(-6/24)</f>
        <v>41747.637060185181</v>
      </c>
      <c r="T2753" s="9">
        <f>(I2753/86400)+25569+(-6/24)</f>
        <v>41807.637060185181</v>
      </c>
      <c r="U2753">
        <f>VLOOKUP(F2753,Statenum_data!$A$1:$B$4,2,FALSE)</f>
        <v>2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 s="13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>
        <f>E2754/L2754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9">
        <f>(J2754/86400)+25569+(-6/24)</f>
        <v>40855.515092592592</v>
      </c>
      <c r="T2754" s="9">
        <f>(I2754/86400)+25569+(-6/24)</f>
        <v>40895.515092592592</v>
      </c>
      <c r="U2754">
        <f>VLOOKUP(F2754,Statenum_data!$A$1:$B$4,2,FALSE)</f>
        <v>2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 s="13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>
        <f>E2755/L2755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9">
        <f>(J2755/86400)+25569+(-6/24)</f>
        <v>41117.650729166664</v>
      </c>
      <c r="T2755" s="9">
        <f>(I2755/86400)+25569+(-6/24)</f>
        <v>41147.650729166664</v>
      </c>
      <c r="U2755">
        <f>VLOOKUP(F2755,Statenum_data!$A$1:$B$4,2,FALSE)</f>
        <v>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 s="13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t="e">
        <f>E2756/L2756</f>
        <v>#DIV/0!</v>
      </c>
      <c r="Q2756" t="str">
        <f>LEFT(N2756,FIND("/",N2756)-1)</f>
        <v>publishing</v>
      </c>
      <c r="R2756" t="str">
        <f>RIGHT(N2756,LEN(N2756)-FIND("/",N2756))</f>
        <v>children's books</v>
      </c>
      <c r="S2756" s="9">
        <f>(J2756/86400)+25569+(-6/24)</f>
        <v>41863.386006944442</v>
      </c>
      <c r="T2756" s="9">
        <f>(I2756/86400)+25569+(-6/24)</f>
        <v>41893.386006944442</v>
      </c>
      <c r="U2756">
        <f>VLOOKUP(F2756,Statenum_data!$A$1:$B$4,2,FALSE)</f>
        <v>2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 s="13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>
        <f>E2757/L2757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9">
        <f>(J2757/86400)+25569+(-6/24)</f>
        <v>42072.540821759263</v>
      </c>
      <c r="T2757" s="9">
        <f>(I2757/86400)+25569+(-6/24)</f>
        <v>42102.540821759263</v>
      </c>
      <c r="U2757">
        <f>VLOOKUP(F2757,Statenum_data!$A$1:$B$4,2,FALSE)</f>
        <v>2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 s="13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>
        <f>E2758/L2758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9">
        <f>(J2758/86400)+25569+(-6/24)</f>
        <v>41620.650474537033</v>
      </c>
      <c r="T2758" s="9">
        <f>(I2758/86400)+25569+(-6/24)</f>
        <v>41650.650474537033</v>
      </c>
      <c r="U2758">
        <f>VLOOKUP(F2758,Statenum_data!$A$1:$B$4,2,FALSE)</f>
        <v>2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 s="13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>
        <f>E2759/L2759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9">
        <f>(J2759/86400)+25569+(-6/24)</f>
        <v>42573.40662037037</v>
      </c>
      <c r="T2759" s="9">
        <f>(I2759/86400)+25569+(-6/24)</f>
        <v>42588.40662037037</v>
      </c>
      <c r="U2759">
        <f>VLOOKUP(F2759,Statenum_data!$A$1:$B$4,2,FALSE)</f>
        <v>2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 s="13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>
        <f>E2760/L2760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9">
        <f>(J2760/86400)+25569+(-6/24)</f>
        <v>42639.191932870366</v>
      </c>
      <c r="T2760" s="9">
        <f>(I2760/86400)+25569+(-6/24)</f>
        <v>42653.191932870366</v>
      </c>
      <c r="U2760">
        <f>VLOOKUP(F2760,Statenum_data!$A$1:$B$4,2,FALSE)</f>
        <v>2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 s="13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>
        <f>E2761/L2761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9">
        <f>(J2761/86400)+25569+(-6/24)</f>
        <v>42524.11650462963</v>
      </c>
      <c r="T2761" s="9">
        <f>(I2761/86400)+25569+(-6/24)</f>
        <v>42567.11650462963</v>
      </c>
      <c r="U2761">
        <f>VLOOKUP(F2761,Statenum_data!$A$1:$B$4,2,FALSE)</f>
        <v>2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 s="13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t="e">
        <f>E2762/L2762</f>
        <v>#DIV/0!</v>
      </c>
      <c r="Q2762" t="str">
        <f>LEFT(N2762,FIND("/",N2762)-1)</f>
        <v>publishing</v>
      </c>
      <c r="R2762" t="str">
        <f>RIGHT(N2762,LEN(N2762)-FIND("/",N2762))</f>
        <v>children's books</v>
      </c>
      <c r="S2762" s="9">
        <f>(J2762/86400)+25569+(-6/24)</f>
        <v>41415.211319444446</v>
      </c>
      <c r="T2762" s="9">
        <f>(I2762/86400)+25569+(-6/24)</f>
        <v>41445.211319444446</v>
      </c>
      <c r="U2762">
        <f>VLOOKUP(F2762,Statenum_data!$A$1:$B$4,2,FALSE)</f>
        <v>2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 s="1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>
        <f>E2763/L2763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9">
        <f>(J2763/86400)+25569+(-6/24)</f>
        <v>41246.813576388886</v>
      </c>
      <c r="T2763" s="9">
        <f>(I2763/86400)+25569+(-6/24)</f>
        <v>41276.813576388886</v>
      </c>
      <c r="U2763">
        <f>VLOOKUP(F2763,Statenum_data!$A$1:$B$4,2,FALSE)</f>
        <v>2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 s="13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>
        <f>E2764/L2764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9">
        <f>(J2764/86400)+25569+(-6/24)</f>
        <v>40926.786979166667</v>
      </c>
      <c r="T2764" s="9">
        <f>(I2764/86400)+25569+(-6/24)</f>
        <v>40986.745312500003</v>
      </c>
      <c r="U2764">
        <f>VLOOKUP(F2764,Statenum_data!$A$1:$B$4,2,FALSE)</f>
        <v>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 s="13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>
        <f>E2765/L2765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9">
        <f>(J2765/86400)+25569+(-6/24)</f>
        <v>41373.329675925925</v>
      </c>
      <c r="T2765" s="9">
        <f>(I2765/86400)+25569+(-6/24)</f>
        <v>41418.329675925925</v>
      </c>
      <c r="U2765">
        <f>VLOOKUP(F2765,Statenum_data!$A$1:$B$4,2,FALSE)</f>
        <v>2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 s="13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>
        <f>E2766/L2766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9">
        <f>(J2766/86400)+25569+(-6/24)</f>
        <v>41030.042025462964</v>
      </c>
      <c r="T2766" s="9">
        <f>(I2766/86400)+25569+(-6/24)</f>
        <v>41059.541666666664</v>
      </c>
      <c r="U2766">
        <f>VLOOKUP(F2766,Statenum_data!$A$1:$B$4,2,FALSE)</f>
        <v>2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 s="13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t="e">
        <f>E2767/L2767</f>
        <v>#DIV/0!</v>
      </c>
      <c r="Q2767" t="str">
        <f>LEFT(N2767,FIND("/",N2767)-1)</f>
        <v>publishing</v>
      </c>
      <c r="R2767" t="str">
        <f>RIGHT(N2767,LEN(N2767)-FIND("/",N2767))</f>
        <v>children's books</v>
      </c>
      <c r="S2767" s="9">
        <f>(J2767/86400)+25569+(-6/24)</f>
        <v>41194.329027777778</v>
      </c>
      <c r="T2767" s="9">
        <f>(I2767/86400)+25569+(-6/24)</f>
        <v>41210.329027777778</v>
      </c>
      <c r="U2767">
        <f>VLOOKUP(F2767,Statenum_data!$A$1:$B$4,2,FALSE)</f>
        <v>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 s="13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>
        <f>E2768/L2768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9">
        <f>(J2768/86400)+25569+(-6/24)</f>
        <v>40736.418032407411</v>
      </c>
      <c r="T2768" s="9">
        <f>(I2768/86400)+25569+(-6/24)</f>
        <v>40766.418032407411</v>
      </c>
      <c r="U2768">
        <f>VLOOKUP(F2768,Statenum_data!$A$1:$B$4,2,FALSE)</f>
        <v>2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 s="13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>
        <f>E2769/L2769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9">
        <f>(J2769/86400)+25569+(-6/24)</f>
        <v>42172.708912037036</v>
      </c>
      <c r="T2769" s="9">
        <f>(I2769/86400)+25569+(-6/24)</f>
        <v>42232.708912037036</v>
      </c>
      <c r="U2769">
        <f>VLOOKUP(F2769,Statenum_data!$A$1:$B$4,2,FALSE)</f>
        <v>2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 s="13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>
        <f>E2770/L2770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9">
        <f>(J2770/86400)+25569+(-6/24)</f>
        <v>40967.364849537036</v>
      </c>
      <c r="T2770" s="9">
        <f>(I2770/86400)+25569+(-6/24)</f>
        <v>40997.323182870372</v>
      </c>
      <c r="U2770">
        <f>VLOOKUP(F2770,Statenum_data!$A$1:$B$4,2,FALSE)</f>
        <v>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 s="13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>
        <f>E2771/L2771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9">
        <f>(J2771/86400)+25569+(-6/24)</f>
        <v>41745.576273148152</v>
      </c>
      <c r="T2771" s="9">
        <f>(I2771/86400)+25569+(-6/24)</f>
        <v>41795.576273148152</v>
      </c>
      <c r="U2771">
        <f>VLOOKUP(F2771,Statenum_data!$A$1:$B$4,2,FALSE)</f>
        <v>2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 s="13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>
        <f>E2772/L2772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9">
        <f>(J2772/86400)+25569+(-6/24)</f>
        <v>41686.455208333333</v>
      </c>
      <c r="T2772" s="9">
        <f>(I2772/86400)+25569+(-6/24)</f>
        <v>41716.413541666669</v>
      </c>
      <c r="U2772">
        <f>VLOOKUP(F2772,Statenum_data!$A$1:$B$4,2,FALSE)</f>
        <v>2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 s="1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t="e">
        <f>E2773/L2773</f>
        <v>#DIV/0!</v>
      </c>
      <c r="Q2773" t="str">
        <f>LEFT(N2773,FIND("/",N2773)-1)</f>
        <v>publishing</v>
      </c>
      <c r="R2773" t="str">
        <f>RIGHT(N2773,LEN(N2773)-FIND("/",N2773))</f>
        <v>children's books</v>
      </c>
      <c r="S2773" s="9">
        <f>(J2773/86400)+25569+(-6/24)</f>
        <v>41257.281712962962</v>
      </c>
      <c r="T2773" s="9">
        <f>(I2773/86400)+25569+(-6/24)</f>
        <v>41306.458333333336</v>
      </c>
      <c r="U2773">
        <f>VLOOKUP(F2773,Statenum_data!$A$1:$B$4,2,FALSE)</f>
        <v>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 s="13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t="e">
        <f>E2774/L2774</f>
        <v>#DIV/0!</v>
      </c>
      <c r="Q2774" t="str">
        <f>LEFT(N2774,FIND("/",N2774)-1)</f>
        <v>publishing</v>
      </c>
      <c r="R2774" t="str">
        <f>RIGHT(N2774,LEN(N2774)-FIND("/",N2774))</f>
        <v>children's books</v>
      </c>
      <c r="S2774" s="9">
        <f>(J2774/86400)+25569+(-6/24)</f>
        <v>41537.619143518517</v>
      </c>
      <c r="T2774" s="9">
        <f>(I2774/86400)+25569+(-6/24)</f>
        <v>41552.619143518517</v>
      </c>
      <c r="U2774">
        <f>VLOOKUP(F2774,Statenum_data!$A$1:$B$4,2,FALSE)</f>
        <v>2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 s="13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>
        <f>E2775/L2775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9">
        <f>(J2775/86400)+25569+(-6/24)</f>
        <v>42474.61482638889</v>
      </c>
      <c r="T2775" s="9">
        <f>(I2775/86400)+25569+(-6/24)</f>
        <v>42484.61482638889</v>
      </c>
      <c r="U2775">
        <f>VLOOKUP(F2775,Statenum_data!$A$1:$B$4,2,FALSE)</f>
        <v>2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 s="13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>
        <f>E2776/L2776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9">
        <f>(J2776/86400)+25569+(-6/24)</f>
        <v>41310.876481481479</v>
      </c>
      <c r="T2776" s="9">
        <f>(I2776/86400)+25569+(-6/24)</f>
        <v>41340.876481481479</v>
      </c>
      <c r="U2776">
        <f>VLOOKUP(F2776,Statenum_data!$A$1:$B$4,2,FALSE)</f>
        <v>2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 s="13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>
        <f>E2777/L2777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9">
        <f>(J2777/86400)+25569+(-6/24)</f>
        <v>40862.763356481482</v>
      </c>
      <c r="T2777" s="9">
        <f>(I2777/86400)+25569+(-6/24)</f>
        <v>40892.763356481482</v>
      </c>
      <c r="U2777">
        <f>VLOOKUP(F2777,Statenum_data!$A$1:$B$4,2,FALSE)</f>
        <v>2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 s="13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>
        <f>E2778/L2778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9">
        <f>(J2778/86400)+25569+(-6/24)</f>
        <v>42136.047175925924</v>
      </c>
      <c r="T2778" s="9">
        <f>(I2778/86400)+25569+(-6/24)</f>
        <v>42167.047175925924</v>
      </c>
      <c r="U2778">
        <f>VLOOKUP(F2778,Statenum_data!$A$1:$B$4,2,FALSE)</f>
        <v>2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 s="13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>
        <f>E2779/L2779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9">
        <f>(J2779/86400)+25569+(-6/24)</f>
        <v>42172.419027777782</v>
      </c>
      <c r="T2779" s="9">
        <f>(I2779/86400)+25569+(-6/24)</f>
        <v>42202.419027777782</v>
      </c>
      <c r="U2779">
        <f>VLOOKUP(F2779,Statenum_data!$A$1:$B$4,2,FALSE)</f>
        <v>2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 s="13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>
        <f>E2780/L2780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9">
        <f>(J2780/86400)+25569+(-6/24)</f>
        <v>41846.728078703702</v>
      </c>
      <c r="T2780" s="9">
        <f>(I2780/86400)+25569+(-6/24)</f>
        <v>41876.728078703702</v>
      </c>
      <c r="U2780">
        <f>VLOOKUP(F2780,Statenum_data!$A$1:$B$4,2,FALSE)</f>
        <v>2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 s="13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>
        <f>E2781/L2781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9">
        <f>(J2781/86400)+25569+(-6/24)</f>
        <v>42300.335891203707</v>
      </c>
      <c r="T2781" s="9">
        <f>(I2781/86400)+25569+(-6/24)</f>
        <v>42330.377557870372</v>
      </c>
      <c r="U2781">
        <f>VLOOKUP(F2781,Statenum_data!$A$1:$B$4,2,FALSE)</f>
        <v>2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 s="13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t="e">
        <f>E2782/L2782</f>
        <v>#DIV/0!</v>
      </c>
      <c r="Q2782" t="str">
        <f>LEFT(N2782,FIND("/",N2782)-1)</f>
        <v>publishing</v>
      </c>
      <c r="R2782" t="str">
        <f>RIGHT(N2782,LEN(N2782)-FIND("/",N2782))</f>
        <v>children's books</v>
      </c>
      <c r="S2782" s="9">
        <f>(J2782/86400)+25569+(-6/24)</f>
        <v>42774.197777777779</v>
      </c>
      <c r="T2782" s="9">
        <f>(I2782/86400)+25569+(-6/24)</f>
        <v>42804.197777777779</v>
      </c>
      <c r="U2782">
        <f>VLOOKUP(F2782,Statenum_data!$A$1:$B$4,2,FALSE)</f>
        <v>2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 s="1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>
        <f>E2783/L2783</f>
        <v>47</v>
      </c>
      <c r="Q2783" t="str">
        <f>LEFT(N2783,FIND("/",N2783)-1)</f>
        <v>theater</v>
      </c>
      <c r="R2783" t="str">
        <f>RIGHT(N2783,LEN(N2783)-FIND("/",N2783))</f>
        <v>plays</v>
      </c>
      <c r="S2783" s="9">
        <f>(J2783/86400)+25569+(-6/24)</f>
        <v>42018.69159722222</v>
      </c>
      <c r="T2783" s="9">
        <f>(I2783/86400)+25569+(-6/24)</f>
        <v>42047.041666666672</v>
      </c>
      <c r="U2783">
        <f>VLOOKUP(F2783,Statenum_data!$A$1:$B$4,2,FALSE)</f>
        <v>1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 s="13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>
        <f>E2784/L2784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9">
        <f>(J2784/86400)+25569+(-6/24)</f>
        <v>42026.674976851849</v>
      </c>
      <c r="T2784" s="9">
        <f>(I2784/86400)+25569+(-6/24)</f>
        <v>42051.957638888889</v>
      </c>
      <c r="U2784">
        <f>VLOOKUP(F2784,Statenum_data!$A$1:$B$4,2,FALSE)</f>
        <v>1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 s="13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>
        <f>E2785/L2785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9">
        <f>(J2785/86400)+25569+(-6/24)</f>
        <v>42103.285254629634</v>
      </c>
      <c r="T2785" s="9">
        <f>(I2785/86400)+25569+(-6/24)</f>
        <v>42117.285254629634</v>
      </c>
      <c r="U2785">
        <f>VLOOKUP(F2785,Statenum_data!$A$1:$B$4,2,FALSE)</f>
        <v>1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 s="13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>
        <f>E2786/L2786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9">
        <f>(J2786/86400)+25569+(-6/24)</f>
        <v>41920.537534722222</v>
      </c>
      <c r="T2786" s="9">
        <f>(I2786/86400)+25569+(-6/24)</f>
        <v>41941.537534722222</v>
      </c>
      <c r="U2786">
        <f>VLOOKUP(F2786,Statenum_data!$A$1:$B$4,2,FALSE)</f>
        <v>1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 s="13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>
        <f>E2787/L2787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9">
        <f>(J2787/86400)+25569+(-6/24)</f>
        <v>42557.939432870371</v>
      </c>
      <c r="T2787" s="9">
        <f>(I2787/86400)+25569+(-6/24)</f>
        <v>42587.625</v>
      </c>
      <c r="U2787">
        <f>VLOOKUP(F2787,Statenum_data!$A$1:$B$4,2,FALSE)</f>
        <v>1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 s="13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>
        <f>E2788/L2788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9">
        <f>(J2788/86400)+25569+(-6/24)</f>
        <v>41815.319212962961</v>
      </c>
      <c r="T2788" s="9">
        <f>(I2788/86400)+25569+(-6/24)</f>
        <v>41829.319212962961</v>
      </c>
      <c r="U2788">
        <f>VLOOKUP(F2788,Statenum_data!$A$1:$B$4,2,FALSE)</f>
        <v>1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 s="13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>
        <f>E2789/L2789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9">
        <f>(J2789/86400)+25569+(-6/24)</f>
        <v>41807.948518518519</v>
      </c>
      <c r="T2789" s="9">
        <f>(I2789/86400)+25569+(-6/24)</f>
        <v>41837.948518518519</v>
      </c>
      <c r="U2789">
        <f>VLOOKUP(F2789,Statenum_data!$A$1:$B$4,2,FALSE)</f>
        <v>1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 s="13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>
        <f>E2790/L2790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9">
        <f>(J2790/86400)+25569+(-6/24)</f>
        <v>42550.451886574076</v>
      </c>
      <c r="T2790" s="9">
        <f>(I2790/86400)+25569+(-6/24)</f>
        <v>42580.451886574076</v>
      </c>
      <c r="U2790">
        <f>VLOOKUP(F2790,Statenum_data!$A$1:$B$4,2,FALSE)</f>
        <v>1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 s="13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>
        <f>E2791/L2791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9">
        <f>(J2791/86400)+25569+(-6/24)</f>
        <v>42055.763124999998</v>
      </c>
      <c r="T2791" s="9">
        <f>(I2791/86400)+25569+(-6/24)</f>
        <v>42074.916666666672</v>
      </c>
      <c r="U2791">
        <f>VLOOKUP(F2791,Statenum_data!$A$1:$B$4,2,FALSE)</f>
        <v>1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 s="13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>
        <f>E2792/L2792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9">
        <f>(J2792/86400)+25569+(-6/24)</f>
        <v>42016.688692129625</v>
      </c>
      <c r="T2792" s="9">
        <f>(I2792/86400)+25569+(-6/24)</f>
        <v>42046.688692129625</v>
      </c>
      <c r="U2792">
        <f>VLOOKUP(F2792,Statenum_data!$A$1:$B$4,2,FALSE)</f>
        <v>1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 s="1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>
        <f>E2793/L2793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9">
        <f>(J2793/86400)+25569+(-6/24)</f>
        <v>42591.649988425925</v>
      </c>
      <c r="T2793" s="9">
        <f>(I2793/86400)+25569+(-6/24)</f>
        <v>42621.916666666672</v>
      </c>
      <c r="U2793">
        <f>VLOOKUP(F2793,Statenum_data!$A$1:$B$4,2,FALSE)</f>
        <v>1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 s="13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>
        <f>E2794/L2794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9">
        <f>(J2794/86400)+25569+(-6/24)</f>
        <v>42182.981006944443</v>
      </c>
      <c r="T2794" s="9">
        <f>(I2794/86400)+25569+(-6/24)</f>
        <v>42227.981006944443</v>
      </c>
      <c r="U2794">
        <f>VLOOKUP(F2794,Statenum_data!$A$1:$B$4,2,FALSE)</f>
        <v>1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 s="13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>
        <f>E2795/L2795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9">
        <f>(J2795/86400)+25569+(-6/24)</f>
        <v>42176.169039351851</v>
      </c>
      <c r="T2795" s="9">
        <f>(I2795/86400)+25569+(-6/24)</f>
        <v>42206.169039351851</v>
      </c>
      <c r="U2795">
        <f>VLOOKUP(F2795,Statenum_data!$A$1:$B$4,2,FALSE)</f>
        <v>1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 s="13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>
        <f>E2796/L2796</f>
        <v>25</v>
      </c>
      <c r="Q2796" t="str">
        <f>LEFT(N2796,FIND("/",N2796)-1)</f>
        <v>theater</v>
      </c>
      <c r="R2796" t="str">
        <f>RIGHT(N2796,LEN(N2796)-FIND("/",N2796))</f>
        <v>plays</v>
      </c>
      <c r="S2796" s="9">
        <f>(J2796/86400)+25569+(-6/24)</f>
        <v>42416.441655092596</v>
      </c>
      <c r="T2796" s="9">
        <f>(I2796/86400)+25569+(-6/24)</f>
        <v>42432.541666666672</v>
      </c>
      <c r="U2796">
        <f>VLOOKUP(F2796,Statenum_data!$A$1:$B$4,2,FALSE)</f>
        <v>1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 s="13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>
        <f>E2797/L2797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9">
        <f>(J2797/86400)+25569+(-6/24)</f>
        <v>41780.275937500002</v>
      </c>
      <c r="T2797" s="9">
        <f>(I2797/86400)+25569+(-6/24)</f>
        <v>41796.708333333336</v>
      </c>
      <c r="U2797">
        <f>VLOOKUP(F2797,Statenum_data!$A$1:$B$4,2,FALSE)</f>
        <v>1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 s="13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>
        <f>E2798/L2798</f>
        <v>44</v>
      </c>
      <c r="Q2798" t="str">
        <f>LEFT(N2798,FIND("/",N2798)-1)</f>
        <v>theater</v>
      </c>
      <c r="R2798" t="str">
        <f>RIGHT(N2798,LEN(N2798)-FIND("/",N2798))</f>
        <v>plays</v>
      </c>
      <c r="S2798" s="9">
        <f>(J2798/86400)+25569+(-6/24)</f>
        <v>41795.278101851851</v>
      </c>
      <c r="T2798" s="9">
        <f>(I2798/86400)+25569+(-6/24)</f>
        <v>41825.278101851851</v>
      </c>
      <c r="U2798">
        <f>VLOOKUP(F2798,Statenum_data!$A$1:$B$4,2,FALSE)</f>
        <v>1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 s="13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>
        <f>E2799/L2799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9">
        <f>(J2799/86400)+25569+(-6/24)</f>
        <v>41798.69027777778</v>
      </c>
      <c r="T2799" s="9">
        <f>(I2799/86400)+25569+(-6/24)</f>
        <v>41828.69027777778</v>
      </c>
      <c r="U2799">
        <f>VLOOKUP(F2799,Statenum_data!$A$1:$B$4,2,FALSE)</f>
        <v>1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 s="13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>
        <f>E2800/L2800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9">
        <f>(J2800/86400)+25569+(-6/24)</f>
        <v>42201.425011574072</v>
      </c>
      <c r="T2800" s="9">
        <f>(I2800/86400)+25569+(-6/24)</f>
        <v>42216.416666666672</v>
      </c>
      <c r="U2800">
        <f>VLOOKUP(F2800,Statenum_data!$A$1:$B$4,2,FALSE)</f>
        <v>1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 s="13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>
        <f>E2801/L2801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9">
        <f>(J2801/86400)+25569+(-6/24)</f>
        <v>42507.014699074076</v>
      </c>
      <c r="T2801" s="9">
        <f>(I2801/86400)+25569+(-6/24)</f>
        <v>42538.416666666672</v>
      </c>
      <c r="U2801">
        <f>VLOOKUP(F2801,Statenum_data!$A$1:$B$4,2,FALSE)</f>
        <v>1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 s="13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>
        <f>E2802/L2802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9">
        <f>(J2802/86400)+25569+(-6/24)</f>
        <v>41948.302847222221</v>
      </c>
      <c r="T2802" s="9">
        <f>(I2802/86400)+25569+(-6/24)</f>
        <v>42008.302847222221</v>
      </c>
      <c r="U2802">
        <f>VLOOKUP(F2802,Statenum_data!$A$1:$B$4,2,FALSE)</f>
        <v>1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 s="1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>
        <f>E2803/L2803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9">
        <f>(J2803/86400)+25569+(-6/24)</f>
        <v>41899.993159722224</v>
      </c>
      <c r="T2803" s="9">
        <f>(I2803/86400)+25569+(-6/24)</f>
        <v>41922.208333333336</v>
      </c>
      <c r="U2803">
        <f>VLOOKUP(F2803,Statenum_data!$A$1:$B$4,2,FALSE)</f>
        <v>1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 s="13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>
        <f>E2804/L2804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9">
        <f>(J2804/86400)+25569+(-6/24)</f>
        <v>42192.39707175926</v>
      </c>
      <c r="T2804" s="9">
        <f>(I2804/86400)+25569+(-6/24)</f>
        <v>42222.39707175926</v>
      </c>
      <c r="U2804">
        <f>VLOOKUP(F2804,Statenum_data!$A$1:$B$4,2,FALSE)</f>
        <v>1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 s="13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>
        <f>E2805/L2805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9">
        <f>(J2805/86400)+25569+(-6/24)</f>
        <v>42157.815694444449</v>
      </c>
      <c r="T2805" s="9">
        <f>(I2805/86400)+25569+(-6/24)</f>
        <v>42200.75</v>
      </c>
      <c r="U2805">
        <f>VLOOKUP(F2805,Statenum_data!$A$1:$B$4,2,FALSE)</f>
        <v>1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 s="13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>
        <f>E2806/L2806</f>
        <v>50</v>
      </c>
      <c r="Q2806" t="str">
        <f>LEFT(N2806,FIND("/",N2806)-1)</f>
        <v>theater</v>
      </c>
      <c r="R2806" t="str">
        <f>RIGHT(N2806,LEN(N2806)-FIND("/",N2806))</f>
        <v>plays</v>
      </c>
      <c r="S2806" s="9">
        <f>(J2806/86400)+25569+(-6/24)</f>
        <v>41881.203587962962</v>
      </c>
      <c r="T2806" s="9">
        <f>(I2806/86400)+25569+(-6/24)</f>
        <v>41911.203587962962</v>
      </c>
      <c r="U2806">
        <f>VLOOKUP(F2806,Statenum_data!$A$1:$B$4,2,FALSE)</f>
        <v>1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 s="13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>
        <f>E2807/L2807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9">
        <f>(J2807/86400)+25569+(-6/24)</f>
        <v>42213.255474537036</v>
      </c>
      <c r="T2807" s="9">
        <f>(I2807/86400)+25569+(-6/24)</f>
        <v>42238.255474537036</v>
      </c>
      <c r="U2807">
        <f>VLOOKUP(F2807,Statenum_data!$A$1:$B$4,2,FALSE)</f>
        <v>1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 s="13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>
        <f>E2808/L2808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9">
        <f>(J2808/86400)+25569+(-6/24)</f>
        <v>42185.017245370371</v>
      </c>
      <c r="T2808" s="9">
        <f>(I2808/86400)+25569+(-6/24)</f>
        <v>42221.208333333328</v>
      </c>
      <c r="U2808">
        <f>VLOOKUP(F2808,Statenum_data!$A$1:$B$4,2,FALSE)</f>
        <v>1</v>
      </c>
    </row>
    <row r="2809" spans="1:21" x14ac:dyDescent="0.2">
      <c r="A2809">
        <v>2807</v>
      </c>
      <c r="B2809" s="3" t="s">
        <v>2807</v>
      </c>
      <c r="C2809" s="3" t="s">
        <v>6917</v>
      </c>
      <c r="D2809" s="13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>
        <f>E2809/L2809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9">
        <f>(J2809/86400)+25569+(-6/24)</f>
        <v>42154.623124999998</v>
      </c>
      <c r="T2809" s="9">
        <f>(I2809/86400)+25569+(-6/24)</f>
        <v>42184.623124999998</v>
      </c>
      <c r="U2809">
        <f>VLOOKUP(F2809,Statenum_data!$A$1:$B$4,2,FALSE)</f>
        <v>1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 s="13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>
        <f>E2810/L2810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9">
        <f>(J2810/86400)+25569+(-6/24)</f>
        <v>42208.59646990741</v>
      </c>
      <c r="T2810" s="9">
        <f>(I2810/86400)+25569+(-6/24)</f>
        <v>42238.59646990741</v>
      </c>
      <c r="U2810">
        <f>VLOOKUP(F2810,Statenum_data!$A$1:$B$4,2,FALSE)</f>
        <v>1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 s="13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>
        <f>E2811/L2811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9">
        <f>(J2811/86400)+25569+(-6/24)</f>
        <v>42451.246817129635</v>
      </c>
      <c r="T2811" s="9">
        <f>(I2811/86400)+25569+(-6/24)</f>
        <v>42459.360416666663</v>
      </c>
      <c r="U2811">
        <f>VLOOKUP(F2811,Statenum_data!$A$1:$B$4,2,FALSE)</f>
        <v>1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 s="13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>
        <f>E2812/L2812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9">
        <f>(J2812/86400)+25569+(-6/24)</f>
        <v>41758.88962962963</v>
      </c>
      <c r="T2812" s="9">
        <f>(I2812/86400)+25569+(-6/24)</f>
        <v>41790.915972222225</v>
      </c>
      <c r="U2812">
        <f>VLOOKUP(F2812,Statenum_data!$A$1:$B$4,2,FALSE)</f>
        <v>1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 s="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>
        <f>E2813/L2813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9">
        <f>(J2813/86400)+25569+(-6/24)</f>
        <v>42028.246562500004</v>
      </c>
      <c r="T2813" s="9">
        <f>(I2813/86400)+25569+(-6/24)</f>
        <v>42058.246562500004</v>
      </c>
      <c r="U2813">
        <f>VLOOKUP(F2813,Statenum_data!$A$1:$B$4,2,FALSE)</f>
        <v>1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 s="13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>
        <f>E2814/L2814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9">
        <f>(J2814/86400)+25569+(-6/24)</f>
        <v>42054.49418981481</v>
      </c>
      <c r="T2814" s="9">
        <f>(I2814/86400)+25569+(-6/24)</f>
        <v>42099.916666666672</v>
      </c>
      <c r="U2814">
        <f>VLOOKUP(F2814,Statenum_data!$A$1:$B$4,2,FALSE)</f>
        <v>1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 s="13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>
        <f>E2815/L2815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9">
        <f>(J2815/86400)+25569+(-6/24)</f>
        <v>42693.492604166662</v>
      </c>
      <c r="T2815" s="9">
        <f>(I2815/86400)+25569+(-6/24)</f>
        <v>42718.492604166662</v>
      </c>
      <c r="U2815">
        <f>VLOOKUP(F2815,Statenum_data!$A$1:$B$4,2,FALSE)</f>
        <v>1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 s="13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>
        <f>E2816/L2816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9">
        <f>(J2816/86400)+25569+(-6/24)</f>
        <v>42103.149479166663</v>
      </c>
      <c r="T2816" s="9">
        <f>(I2816/86400)+25569+(-6/24)</f>
        <v>42133.149479166663</v>
      </c>
      <c r="U2816">
        <f>VLOOKUP(F2816,Statenum_data!$A$1:$B$4,2,FALSE)</f>
        <v>1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 s="13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>
        <f>E2817/L2817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9">
        <f>(J2817/86400)+25569+(-6/24)</f>
        <v>42559.526724537034</v>
      </c>
      <c r="T2817" s="9">
        <f>(I2817/86400)+25569+(-6/24)</f>
        <v>42589.526724537034</v>
      </c>
      <c r="U2817">
        <f>VLOOKUP(F2817,Statenum_data!$A$1:$B$4,2,FALSE)</f>
        <v>1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 s="13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>
        <f>E2818/L2818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9">
        <f>(J2818/86400)+25569+(-6/24)</f>
        <v>42188.217499999999</v>
      </c>
      <c r="T2818" s="9">
        <f>(I2818/86400)+25569+(-6/24)</f>
        <v>42218.416666666672</v>
      </c>
      <c r="U2818">
        <f>VLOOKUP(F2818,Statenum_data!$A$1:$B$4,2,FALSE)</f>
        <v>1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 s="13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>
        <f>E2819/L2819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9">
        <f>(J2819/86400)+25569+(-6/24)</f>
        <v>42023.384976851856</v>
      </c>
      <c r="T2819" s="9">
        <f>(I2819/86400)+25569+(-6/24)</f>
        <v>42063.384976851856</v>
      </c>
      <c r="U2819">
        <f>VLOOKUP(F2819,Statenum_data!$A$1:$B$4,2,FALSE)</f>
        <v>1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 s="13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>
        <f>E2820/L2820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9">
        <f>(J2820/86400)+25569+(-6/24)</f>
        <v>42250.348217592589</v>
      </c>
      <c r="T2820" s="9">
        <f>(I2820/86400)+25569+(-6/24)</f>
        <v>42270.348217592589</v>
      </c>
      <c r="U2820">
        <f>VLOOKUP(F2820,Statenum_data!$A$1:$B$4,2,FALSE)</f>
        <v>1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 s="13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>
        <f>E2821/L2821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9">
        <f>(J2821/86400)+25569+(-6/24)</f>
        <v>42139.275567129633</v>
      </c>
      <c r="T2821" s="9">
        <f>(I2821/86400)+25569+(-6/24)</f>
        <v>42169.275567129633</v>
      </c>
      <c r="U2821">
        <f>VLOOKUP(F2821,Statenum_data!$A$1:$B$4,2,FALSE)</f>
        <v>1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 s="13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>
        <f>E2822/L2822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9">
        <f>(J2822/86400)+25569+(-6/24)</f>
        <v>42401.360983796301</v>
      </c>
      <c r="T2822" s="9">
        <f>(I2822/86400)+25569+(-6/24)</f>
        <v>42425.75</v>
      </c>
      <c r="U2822">
        <f>VLOOKUP(F2822,Statenum_data!$A$1:$B$4,2,FALSE)</f>
        <v>1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 s="1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>
        <f>E2823/L2823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9">
        <f>(J2823/86400)+25569+(-6/24)</f>
        <v>41875.672858796301</v>
      </c>
      <c r="T2823" s="9">
        <f>(I2823/86400)+25569+(-6/24)</f>
        <v>41905.672858796301</v>
      </c>
      <c r="U2823">
        <f>VLOOKUP(F2823,Statenum_data!$A$1:$B$4,2,FALSE)</f>
        <v>1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 s="13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>
        <f>E2824/L2824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9">
        <f>(J2824/86400)+25569+(-6/24)</f>
        <v>42060.433935185181</v>
      </c>
      <c r="T2824" s="9">
        <f>(I2824/86400)+25569+(-6/24)</f>
        <v>42090.392268518517</v>
      </c>
      <c r="U2824">
        <f>VLOOKUP(F2824,Statenum_data!$A$1:$B$4,2,FALSE)</f>
        <v>1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 s="13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>
        <f>E2825/L2825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9">
        <f>(J2825/86400)+25569+(-6/24)</f>
        <v>42066.761643518519</v>
      </c>
      <c r="T2825" s="9">
        <f>(I2825/86400)+25569+(-6/24)</f>
        <v>42094.707638888889</v>
      </c>
      <c r="U2825">
        <f>VLOOKUP(F2825,Statenum_data!$A$1:$B$4,2,FALSE)</f>
        <v>1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 s="13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>
        <f>E2826/L2826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9">
        <f>(J2826/86400)+25569+(-6/24)</f>
        <v>42136.020787037036</v>
      </c>
      <c r="T2826" s="9">
        <f>(I2826/86400)+25569+(-6/24)</f>
        <v>42167.821527777778</v>
      </c>
      <c r="U2826">
        <f>VLOOKUP(F2826,Statenum_data!$A$1:$B$4,2,FALSE)</f>
        <v>1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 s="13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>
        <f>E2827/L2827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9">
        <f>(J2827/86400)+25569+(-6/24)</f>
        <v>42312.542662037042</v>
      </c>
      <c r="T2827" s="9">
        <f>(I2827/86400)+25569+(-6/24)</f>
        <v>42342.542662037042</v>
      </c>
      <c r="U2827">
        <f>VLOOKUP(F2827,Statenum_data!$A$1:$B$4,2,FALSE)</f>
        <v>1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 s="13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>
        <f>E2828/L2828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9">
        <f>(J2828/86400)+25569+(-6/24)</f>
        <v>42170.784861111111</v>
      </c>
      <c r="T2828" s="9">
        <f>(I2828/86400)+25569+(-6/24)</f>
        <v>42195.041666666672</v>
      </c>
      <c r="U2828">
        <f>VLOOKUP(F2828,Statenum_data!$A$1:$B$4,2,FALSE)</f>
        <v>1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 s="13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>
        <f>E2829/L2829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9">
        <f>(J2829/86400)+25569+(-6/24)</f>
        <v>42494.433634259258</v>
      </c>
      <c r="T2829" s="9">
        <f>(I2829/86400)+25569+(-6/24)</f>
        <v>42524.4375</v>
      </c>
      <c r="U2829">
        <f>VLOOKUP(F2829,Statenum_data!$A$1:$B$4,2,FALSE)</f>
        <v>1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 s="13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>
        <f>E2830/L2830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9">
        <f>(J2830/86400)+25569+(-6/24)</f>
        <v>42254.014687499999</v>
      </c>
      <c r="T2830" s="9">
        <f>(I2830/86400)+25569+(-6/24)</f>
        <v>42279.708333333328</v>
      </c>
      <c r="U2830">
        <f>VLOOKUP(F2830,Statenum_data!$A$1:$B$4,2,FALSE)</f>
        <v>1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 s="13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>
        <f>E2831/L2831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9">
        <f>(J2831/86400)+25569+(-6/24)</f>
        <v>42495.184236111112</v>
      </c>
      <c r="T2831" s="9">
        <f>(I2831/86400)+25569+(-6/24)</f>
        <v>42523.184236111112</v>
      </c>
      <c r="U2831">
        <f>VLOOKUP(F2831,Statenum_data!$A$1:$B$4,2,FALSE)</f>
        <v>1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 s="13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>
        <f>E2832/L2832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9">
        <f>(J2832/86400)+25569+(-6/24)</f>
        <v>41758.589675925927</v>
      </c>
      <c r="T2832" s="9">
        <f>(I2832/86400)+25569+(-6/24)</f>
        <v>41770.915972222225</v>
      </c>
      <c r="U2832">
        <f>VLOOKUP(F2832,Statenum_data!$A$1:$B$4,2,FALSE)</f>
        <v>1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 s="1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>
        <f>E2833/L2833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9">
        <f>(J2833/86400)+25569+(-6/24)</f>
        <v>42171.574884259258</v>
      </c>
      <c r="T2833" s="9">
        <f>(I2833/86400)+25569+(-6/24)</f>
        <v>42201.574884259258</v>
      </c>
      <c r="U2833">
        <f>VLOOKUP(F2833,Statenum_data!$A$1:$B$4,2,FALSE)</f>
        <v>1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 s="13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>
        <f>E2834/L2834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9">
        <f>(J2834/86400)+25569+(-6/24)</f>
        <v>41938.459421296298</v>
      </c>
      <c r="T2834" s="9">
        <f>(I2834/86400)+25569+(-6/24)</f>
        <v>41966.666666666672</v>
      </c>
      <c r="U2834">
        <f>VLOOKUP(F2834,Statenum_data!$A$1:$B$4,2,FALSE)</f>
        <v>1</v>
      </c>
    </row>
    <row r="2835" spans="1:21" x14ac:dyDescent="0.2">
      <c r="A2835">
        <v>2833</v>
      </c>
      <c r="B2835" s="3" t="s">
        <v>2833</v>
      </c>
      <c r="C2835" s="3" t="s">
        <v>6943</v>
      </c>
      <c r="D2835" s="13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>
        <f>E2835/L2835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9">
        <f>(J2835/86400)+25569+(-6/24)</f>
        <v>42267.877696759257</v>
      </c>
      <c r="T2835" s="9">
        <f>(I2835/86400)+25569+(-6/24)</f>
        <v>42287.833333333328</v>
      </c>
      <c r="U2835">
        <f>VLOOKUP(F2835,Statenum_data!$A$1:$B$4,2,FALSE)</f>
        <v>1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 s="13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>
        <f>E2836/L2836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9">
        <f>(J2836/86400)+25569+(-6/24)</f>
        <v>42019.709837962961</v>
      </c>
      <c r="T2836" s="9">
        <f>(I2836/86400)+25569+(-6/24)</f>
        <v>42034.709837962961</v>
      </c>
      <c r="U2836">
        <f>VLOOKUP(F2836,Statenum_data!$A$1:$B$4,2,FALSE)</f>
        <v>1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 s="13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>
        <f>E2837/L2837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9">
        <f>(J2837/86400)+25569+(-6/24)</f>
        <v>42313.453900462962</v>
      </c>
      <c r="T2837" s="9">
        <f>(I2837/86400)+25569+(-6/24)</f>
        <v>42342.75</v>
      </c>
      <c r="U2837">
        <f>VLOOKUP(F2837,Statenum_data!$A$1:$B$4,2,FALSE)</f>
        <v>1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 s="13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>
        <f>E2838/L2838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9">
        <f>(J2838/86400)+25569+(-6/24)</f>
        <v>42746.011782407411</v>
      </c>
      <c r="T2838" s="9">
        <f>(I2838/86400)+25569+(-6/24)</f>
        <v>42783.957638888889</v>
      </c>
      <c r="U2838">
        <f>VLOOKUP(F2838,Statenum_data!$A$1:$B$4,2,FALSE)</f>
        <v>1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 s="13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>
        <f>E2839/L2839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9">
        <f>(J2839/86400)+25569+(-6/24)</f>
        <v>42307.658379629633</v>
      </c>
      <c r="T2839" s="9">
        <f>(I2839/86400)+25569+(-6/24)</f>
        <v>42347.700046296297</v>
      </c>
      <c r="U2839">
        <f>VLOOKUP(F2839,Statenum_data!$A$1:$B$4,2,FALSE)</f>
        <v>1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 s="13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>
        <f>E2840/L2840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9">
        <f>(J2840/86400)+25569+(-6/24)</f>
        <v>41842.357592592591</v>
      </c>
      <c r="T2840" s="9">
        <f>(I2840/86400)+25569+(-6/24)</f>
        <v>41864.666666666664</v>
      </c>
      <c r="U2840">
        <f>VLOOKUP(F2840,Statenum_data!$A$1:$B$4,2,FALSE)</f>
        <v>1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 s="13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>
        <f>E2841/L2841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9">
        <f>(J2841/86400)+25569+(-6/24)</f>
        <v>41852.990208333329</v>
      </c>
      <c r="T2841" s="9">
        <f>(I2841/86400)+25569+(-6/24)</f>
        <v>41875.957638888889</v>
      </c>
      <c r="U2841">
        <f>VLOOKUP(F2841,Statenum_data!$A$1:$B$4,2,FALSE)</f>
        <v>1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 s="13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>
        <f>E2842/L2842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9">
        <f>(J2842/86400)+25569+(-6/24)</f>
        <v>42059.785636574074</v>
      </c>
      <c r="T2842" s="9">
        <f>(I2842/86400)+25569+(-6/24)</f>
        <v>42081.458333333328</v>
      </c>
      <c r="U2842">
        <f>VLOOKUP(F2842,Statenum_data!$A$1:$B$4,2,FALSE)</f>
        <v>1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 s="1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>
        <f>E2843/L2843</f>
        <v>10</v>
      </c>
      <c r="Q2843" t="str">
        <f>LEFT(N2843,FIND("/",N2843)-1)</f>
        <v>theater</v>
      </c>
      <c r="R2843" t="str">
        <f>RIGHT(N2843,LEN(N2843)-FIND("/",N2843))</f>
        <v>plays</v>
      </c>
      <c r="S2843" s="9">
        <f>(J2843/86400)+25569+(-6/24)</f>
        <v>42291.489548611113</v>
      </c>
      <c r="T2843" s="9">
        <f>(I2843/86400)+25569+(-6/24)</f>
        <v>42351.531215277777</v>
      </c>
      <c r="U2843">
        <f>VLOOKUP(F2843,Statenum_data!$A$1:$B$4,2,FALSE)</f>
        <v>2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 s="13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t="e">
        <f>E2844/L2844</f>
        <v>#DIV/0!</v>
      </c>
      <c r="Q2844" t="str">
        <f>LEFT(N2844,FIND("/",N2844)-1)</f>
        <v>theater</v>
      </c>
      <c r="R2844" t="str">
        <f>RIGHT(N2844,LEN(N2844)-FIND("/",N2844))</f>
        <v>plays</v>
      </c>
      <c r="S2844" s="9">
        <f>(J2844/86400)+25569+(-6/24)</f>
        <v>41784.70248842593</v>
      </c>
      <c r="T2844" s="9">
        <f>(I2844/86400)+25569+(-6/24)</f>
        <v>41811.208333333336</v>
      </c>
      <c r="U2844">
        <f>VLOOKUP(F2844,Statenum_data!$A$1:$B$4,2,FALSE)</f>
        <v>2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 s="13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t="e">
        <f>E2845/L2845</f>
        <v>#DIV/0!</v>
      </c>
      <c r="Q2845" t="str">
        <f>LEFT(N2845,FIND("/",N2845)-1)</f>
        <v>theater</v>
      </c>
      <c r="R2845" t="str">
        <f>RIGHT(N2845,LEN(N2845)-FIND("/",N2845))</f>
        <v>plays</v>
      </c>
      <c r="S2845" s="9">
        <f>(J2845/86400)+25569+(-6/24)</f>
        <v>42492.487847222219</v>
      </c>
      <c r="T2845" s="9">
        <f>(I2845/86400)+25569+(-6/24)</f>
        <v>42533.916666666672</v>
      </c>
      <c r="U2845">
        <f>VLOOKUP(F2845,Statenum_data!$A$1:$B$4,2,FALSE)</f>
        <v>2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 s="13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>
        <f>E2846/L2846</f>
        <v>30</v>
      </c>
      <c r="Q2846" t="str">
        <f>LEFT(N2846,FIND("/",N2846)-1)</f>
        <v>theater</v>
      </c>
      <c r="R2846" t="str">
        <f>RIGHT(N2846,LEN(N2846)-FIND("/",N2846))</f>
        <v>plays</v>
      </c>
      <c r="S2846" s="9">
        <f>(J2846/86400)+25569+(-6/24)</f>
        <v>42709.296064814815</v>
      </c>
      <c r="T2846" s="9">
        <f>(I2846/86400)+25569+(-6/24)</f>
        <v>42739.296064814815</v>
      </c>
      <c r="U2846">
        <f>VLOOKUP(F2846,Statenum_data!$A$1:$B$4,2,FALSE)</f>
        <v>2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 s="13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>
        <f>E2847/L2847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9">
        <f>(J2847/86400)+25569+(-6/24)</f>
        <v>42102.766585648147</v>
      </c>
      <c r="T2847" s="9">
        <f>(I2847/86400)+25569+(-6/24)</f>
        <v>42162.766585648147</v>
      </c>
      <c r="U2847">
        <f>VLOOKUP(F2847,Statenum_data!$A$1:$B$4,2,FALSE)</f>
        <v>2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 s="13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t="e">
        <f>E2848/L2848</f>
        <v>#DIV/0!</v>
      </c>
      <c r="Q2848" t="str">
        <f>LEFT(N2848,FIND("/",N2848)-1)</f>
        <v>theater</v>
      </c>
      <c r="R2848" t="str">
        <f>RIGHT(N2848,LEN(N2848)-FIND("/",N2848))</f>
        <v>plays</v>
      </c>
      <c r="S2848" s="9">
        <f>(J2848/86400)+25569+(-6/24)</f>
        <v>42108.442060185189</v>
      </c>
      <c r="T2848" s="9">
        <f>(I2848/86400)+25569+(-6/24)</f>
        <v>42153.442060185189</v>
      </c>
      <c r="U2848">
        <f>VLOOKUP(F2848,Statenum_data!$A$1:$B$4,2,FALSE)</f>
        <v>2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 s="13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t="e">
        <f>E2849/L2849</f>
        <v>#DIV/0!</v>
      </c>
      <c r="Q2849" t="str">
        <f>LEFT(N2849,FIND("/",N2849)-1)</f>
        <v>theater</v>
      </c>
      <c r="R2849" t="str">
        <f>RIGHT(N2849,LEN(N2849)-FIND("/",N2849))</f>
        <v>plays</v>
      </c>
      <c r="S2849" s="9">
        <f>(J2849/86400)+25569+(-6/24)</f>
        <v>42453.556307870371</v>
      </c>
      <c r="T2849" s="9">
        <f>(I2849/86400)+25569+(-6/24)</f>
        <v>42513.556307870371</v>
      </c>
      <c r="U2849">
        <f>VLOOKUP(F2849,Statenum_data!$A$1:$B$4,2,FALSE)</f>
        <v>2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 s="13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>
        <f>E2850/L2850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9">
        <f>(J2850/86400)+25569+(-6/24)</f>
        <v>42123.398831018523</v>
      </c>
      <c r="T2850" s="9">
        <f>(I2850/86400)+25569+(-6/24)</f>
        <v>42153.398831018523</v>
      </c>
      <c r="U2850">
        <f>VLOOKUP(F2850,Statenum_data!$A$1:$B$4,2,FALSE)</f>
        <v>2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 s="13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>
        <f>E2851/L2851</f>
        <v>5</v>
      </c>
      <c r="Q2851" t="str">
        <f>LEFT(N2851,FIND("/",N2851)-1)</f>
        <v>theater</v>
      </c>
      <c r="R2851" t="str">
        <f>RIGHT(N2851,LEN(N2851)-FIND("/",N2851))</f>
        <v>plays</v>
      </c>
      <c r="S2851" s="9">
        <f>(J2851/86400)+25569+(-6/24)</f>
        <v>42453.178240740745</v>
      </c>
      <c r="T2851" s="9">
        <f>(I2851/86400)+25569+(-6/24)</f>
        <v>42483.178240740745</v>
      </c>
      <c r="U2851">
        <f>VLOOKUP(F2851,Statenum_data!$A$1:$B$4,2,FALSE)</f>
        <v>2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 s="13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>
        <f>E2852/L2852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9">
        <f>(J2852/86400)+25569+(-6/24)</f>
        <v>41857.757071759261</v>
      </c>
      <c r="T2852" s="9">
        <f>(I2852/86400)+25569+(-6/24)</f>
        <v>41887.757071759261</v>
      </c>
      <c r="U2852">
        <f>VLOOKUP(F2852,Statenum_data!$A$1:$B$4,2,FALSE)</f>
        <v>2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 s="1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t="e">
        <f>E2853/L2853</f>
        <v>#DIV/0!</v>
      </c>
      <c r="Q2853" t="str">
        <f>LEFT(N2853,FIND("/",N2853)-1)</f>
        <v>theater</v>
      </c>
      <c r="R2853" t="str">
        <f>RIGHT(N2853,LEN(N2853)-FIND("/",N2853))</f>
        <v>plays</v>
      </c>
      <c r="S2853" s="9">
        <f>(J2853/86400)+25569+(-6/24)</f>
        <v>42389.752650462964</v>
      </c>
      <c r="T2853" s="9">
        <f>(I2853/86400)+25569+(-6/24)</f>
        <v>42398.720138888893</v>
      </c>
      <c r="U2853">
        <f>VLOOKUP(F2853,Statenum_data!$A$1:$B$4,2,FALSE)</f>
        <v>2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 s="13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>
        <f>E2854/L2854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9">
        <f>(J2854/86400)+25569+(-6/24)</f>
        <v>41780.795173611114</v>
      </c>
      <c r="T2854" s="9">
        <f>(I2854/86400)+25569+(-6/24)</f>
        <v>41810.795173611114</v>
      </c>
      <c r="U2854">
        <f>VLOOKUP(F2854,Statenum_data!$A$1:$B$4,2,FALSE)</f>
        <v>2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 s="13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t="e">
        <f>E2855/L2855</f>
        <v>#DIV/0!</v>
      </c>
      <c r="Q2855" t="str">
        <f>LEFT(N2855,FIND("/",N2855)-1)</f>
        <v>theater</v>
      </c>
      <c r="R2855" t="str">
        <f>RIGHT(N2855,LEN(N2855)-FIND("/",N2855))</f>
        <v>plays</v>
      </c>
      <c r="S2855" s="9">
        <f>(J2855/86400)+25569+(-6/24)</f>
        <v>41835.940937499996</v>
      </c>
      <c r="T2855" s="9">
        <f>(I2855/86400)+25569+(-6/24)</f>
        <v>41895.940937499996</v>
      </c>
      <c r="U2855">
        <f>VLOOKUP(F2855,Statenum_data!$A$1:$B$4,2,FALSE)</f>
        <v>2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 s="13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>
        <f>E2856/L2856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9">
        <f>(J2856/86400)+25569+(-6/24)</f>
        <v>42111.46665509259</v>
      </c>
      <c r="T2856" s="9">
        <f>(I2856/86400)+25569+(-6/24)</f>
        <v>42131.46665509259</v>
      </c>
      <c r="U2856">
        <f>VLOOKUP(F2856,Statenum_data!$A$1:$B$4,2,FALSE)</f>
        <v>2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 s="13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>
        <f>E2857/L2857</f>
        <v>60</v>
      </c>
      <c r="Q2857" t="str">
        <f>LEFT(N2857,FIND("/",N2857)-1)</f>
        <v>theater</v>
      </c>
      <c r="R2857" t="str">
        <f>RIGHT(N2857,LEN(N2857)-FIND("/",N2857))</f>
        <v>plays</v>
      </c>
      <c r="S2857" s="9">
        <f>(J2857/86400)+25569+(-6/24)</f>
        <v>42369.757766203707</v>
      </c>
      <c r="T2857" s="9">
        <f>(I2857/86400)+25569+(-6/24)</f>
        <v>42398.731944444444</v>
      </c>
      <c r="U2857">
        <f>VLOOKUP(F2857,Statenum_data!$A$1:$B$4,2,FALSE)</f>
        <v>2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 s="13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>
        <f>E2858/L2858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9">
        <f>(J2858/86400)+25569+(-6/24)</f>
        <v>42164.787581018521</v>
      </c>
      <c r="T2858" s="9">
        <f>(I2858/86400)+25569+(-6/24)</f>
        <v>42224.648611111115</v>
      </c>
      <c r="U2858">
        <f>VLOOKUP(F2858,Statenum_data!$A$1:$B$4,2,FALSE)</f>
        <v>2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 s="13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>
        <f>E2859/L2859</f>
        <v>500</v>
      </c>
      <c r="Q2859" t="str">
        <f>LEFT(N2859,FIND("/",N2859)-1)</f>
        <v>theater</v>
      </c>
      <c r="R2859" t="str">
        <f>RIGHT(N2859,LEN(N2859)-FIND("/",N2859))</f>
        <v>plays</v>
      </c>
      <c r="S2859" s="9">
        <f>(J2859/86400)+25569+(-6/24)</f>
        <v>42726.670081018514</v>
      </c>
      <c r="T2859" s="9">
        <f>(I2859/86400)+25569+(-6/24)</f>
        <v>42786.5</v>
      </c>
      <c r="U2859">
        <f>VLOOKUP(F2859,Statenum_data!$A$1:$B$4,2,FALSE)</f>
        <v>2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 s="13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t="e">
        <f>E2860/L2860</f>
        <v>#DIV/0!</v>
      </c>
      <c r="Q2860" t="str">
        <f>LEFT(N2860,FIND("/",N2860)-1)</f>
        <v>theater</v>
      </c>
      <c r="R2860" t="str">
        <f>RIGHT(N2860,LEN(N2860)-FIND("/",N2860))</f>
        <v>plays</v>
      </c>
      <c r="S2860" s="9">
        <f>(J2860/86400)+25569+(-6/24)</f>
        <v>41954.295081018514</v>
      </c>
      <c r="T2860" s="9">
        <f>(I2860/86400)+25569+(-6/24)</f>
        <v>41978.227777777778</v>
      </c>
      <c r="U2860">
        <f>VLOOKUP(F2860,Statenum_data!$A$1:$B$4,2,FALSE)</f>
        <v>2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 s="13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>
        <f>E2861/L2861</f>
        <v>35</v>
      </c>
      <c r="Q2861" t="str">
        <f>LEFT(N2861,FIND("/",N2861)-1)</f>
        <v>theater</v>
      </c>
      <c r="R2861" t="str">
        <f>RIGHT(N2861,LEN(N2861)-FIND("/",N2861))</f>
        <v>plays</v>
      </c>
      <c r="S2861" s="9">
        <f>(J2861/86400)+25569+(-6/24)</f>
        <v>42233.112314814818</v>
      </c>
      <c r="T2861" s="9">
        <f>(I2861/86400)+25569+(-6/24)</f>
        <v>42293.112314814818</v>
      </c>
      <c r="U2861">
        <f>VLOOKUP(F2861,Statenum_data!$A$1:$B$4,2,FALSE)</f>
        <v>2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 s="13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>
        <f>E2862/L2862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9">
        <f>(J2862/86400)+25569+(-6/24)</f>
        <v>42480.55064814815</v>
      </c>
      <c r="T2862" s="9">
        <f>(I2862/86400)+25569+(-6/24)</f>
        <v>42540.55064814815</v>
      </c>
      <c r="U2862">
        <f>VLOOKUP(F2862,Statenum_data!$A$1:$B$4,2,FALSE)</f>
        <v>2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 s="1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>
        <f>E2863/L2863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9">
        <f>(J2863/86400)+25569+(-6/24)</f>
        <v>42257.340833333335</v>
      </c>
      <c r="T2863" s="9">
        <f>(I2863/86400)+25569+(-6/24)</f>
        <v>42271.340833333335</v>
      </c>
      <c r="U2863">
        <f>VLOOKUP(F2863,Statenum_data!$A$1:$B$4,2,FALSE)</f>
        <v>2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 s="13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>
        <f>E2864/L2864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9">
        <f>(J2864/86400)+25569+(-6/24)</f>
        <v>41784.539687500001</v>
      </c>
      <c r="T2864" s="9">
        <f>(I2864/86400)+25569+(-6/24)</f>
        <v>41814.539687500001</v>
      </c>
      <c r="U2864">
        <f>VLOOKUP(F2864,Statenum_data!$A$1:$B$4,2,FALSE)</f>
        <v>2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 s="13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>
        <f>E2865/L2865</f>
        <v>20</v>
      </c>
      <c r="Q2865" t="str">
        <f>LEFT(N2865,FIND("/",N2865)-1)</f>
        <v>theater</v>
      </c>
      <c r="R2865" t="str">
        <f>RIGHT(N2865,LEN(N2865)-FIND("/",N2865))</f>
        <v>plays</v>
      </c>
      <c r="S2865" s="9">
        <f>(J2865/86400)+25569+(-6/24)</f>
        <v>41831.425034722226</v>
      </c>
      <c r="T2865" s="9">
        <f>(I2865/86400)+25569+(-6/24)</f>
        <v>41891.425034722226</v>
      </c>
      <c r="U2865">
        <f>VLOOKUP(F2865,Statenum_data!$A$1:$B$4,2,FALSE)</f>
        <v>2</v>
      </c>
    </row>
    <row r="2866" spans="1:21" x14ac:dyDescent="0.2">
      <c r="A2866">
        <v>2864</v>
      </c>
      <c r="B2866" s="3" t="s">
        <v>2864</v>
      </c>
      <c r="C2866" s="3" t="s">
        <v>6974</v>
      </c>
      <c r="D2866" s="13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>
        <f>E2866/L2866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9">
        <f>(J2866/86400)+25569+(-6/24)</f>
        <v>42172.363506944443</v>
      </c>
      <c r="T2866" s="9">
        <f>(I2866/86400)+25569+(-6/24)</f>
        <v>42202.304166666669</v>
      </c>
      <c r="U2866">
        <f>VLOOKUP(F2866,Statenum_data!$A$1:$B$4,2,FALSE)</f>
        <v>2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 s="13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t="e">
        <f>E2867/L2867</f>
        <v>#DIV/0!</v>
      </c>
      <c r="Q2867" t="str">
        <f>LEFT(N2867,FIND("/",N2867)-1)</f>
        <v>theater</v>
      </c>
      <c r="R2867" t="str">
        <f>RIGHT(N2867,LEN(N2867)-FIND("/",N2867))</f>
        <v>plays</v>
      </c>
      <c r="S2867" s="9">
        <f>(J2867/86400)+25569+(-6/24)</f>
        <v>41949.864108796297</v>
      </c>
      <c r="T2867" s="9">
        <f>(I2867/86400)+25569+(-6/24)</f>
        <v>42009.864108796297</v>
      </c>
      <c r="U2867">
        <f>VLOOKUP(F2867,Statenum_data!$A$1:$B$4,2,FALSE)</f>
        <v>2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 s="13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>
        <f>E2868/L2868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9">
        <f>(J2868/86400)+25569+(-6/24)</f>
        <v>42627.705104166671</v>
      </c>
      <c r="T2868" s="9">
        <f>(I2868/86400)+25569+(-6/24)</f>
        <v>42657.666666666672</v>
      </c>
      <c r="U2868">
        <f>VLOOKUP(F2868,Statenum_data!$A$1:$B$4,2,FALSE)</f>
        <v>2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 s="13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>
        <f>E2869/L2869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9">
        <f>(J2869/86400)+25569+(-6/24)</f>
        <v>42530.945277777777</v>
      </c>
      <c r="T2869" s="9">
        <f>(I2869/86400)+25569+(-6/24)</f>
        <v>42554.916666666672</v>
      </c>
      <c r="U2869">
        <f>VLOOKUP(F2869,Statenum_data!$A$1:$B$4,2,FALSE)</f>
        <v>2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 s="13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>
        <f>E2870/L2870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9">
        <f>(J2870/86400)+25569+(-6/24)</f>
        <v>42618.577013888891</v>
      </c>
      <c r="T2870" s="9">
        <f>(I2870/86400)+25569+(-6/24)</f>
        <v>42648.577013888891</v>
      </c>
      <c r="U2870">
        <f>VLOOKUP(F2870,Statenum_data!$A$1:$B$4,2,FALSE)</f>
        <v>2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 s="13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>
        <f>E2871/L2871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9">
        <f>(J2871/86400)+25569+(-6/24)</f>
        <v>42540.343530092592</v>
      </c>
      <c r="T2871" s="9">
        <f>(I2871/86400)+25569+(-6/24)</f>
        <v>42570.343530092592</v>
      </c>
      <c r="U2871">
        <f>VLOOKUP(F2871,Statenum_data!$A$1:$B$4,2,FALSE)</f>
        <v>2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 s="13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>
        <f>E2872/L2872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9">
        <f>(J2872/86400)+25569+(-6/24)</f>
        <v>41745.939409722225</v>
      </c>
      <c r="T2872" s="9">
        <f>(I2872/86400)+25569+(-6/24)</f>
        <v>41775.939409722225</v>
      </c>
      <c r="U2872">
        <f>VLOOKUP(F2872,Statenum_data!$A$1:$B$4,2,FALSE)</f>
        <v>2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 s="1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>
        <f>E2873/L2873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9">
        <f>(J2873/86400)+25569+(-6/24)</f>
        <v>41974.488576388889</v>
      </c>
      <c r="T2873" s="9">
        <f>(I2873/86400)+25569+(-6/24)</f>
        <v>41994.488576388889</v>
      </c>
      <c r="U2873">
        <f>VLOOKUP(F2873,Statenum_data!$A$1:$B$4,2,FALSE)</f>
        <v>2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 s="13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t="e">
        <f>E2874/L2874</f>
        <v>#DIV/0!</v>
      </c>
      <c r="Q2874" t="str">
        <f>LEFT(N2874,FIND("/",N2874)-1)</f>
        <v>theater</v>
      </c>
      <c r="R2874" t="str">
        <f>RIGHT(N2874,LEN(N2874)-FIND("/",N2874))</f>
        <v>plays</v>
      </c>
      <c r="S2874" s="9">
        <f>(J2874/86400)+25569+(-6/24)</f>
        <v>42114.86618055556</v>
      </c>
      <c r="T2874" s="9">
        <f>(I2874/86400)+25569+(-6/24)</f>
        <v>42174.86618055556</v>
      </c>
      <c r="U2874">
        <f>VLOOKUP(F2874,Statenum_data!$A$1:$B$4,2,FALSE)</f>
        <v>2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 s="13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>
        <f>E2875/L2875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9">
        <f>(J2875/86400)+25569+(-6/24)</f>
        <v>42002.567488425921</v>
      </c>
      <c r="T2875" s="9">
        <f>(I2875/86400)+25569+(-6/24)</f>
        <v>42032.567488425921</v>
      </c>
      <c r="U2875">
        <f>VLOOKUP(F2875,Statenum_data!$A$1:$B$4,2,FALSE)</f>
        <v>2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 s="13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>
        <f>E2876/L2876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9">
        <f>(J2876/86400)+25569+(-6/24)</f>
        <v>42722.59474537037</v>
      </c>
      <c r="T2876" s="9">
        <f>(I2876/86400)+25569+(-6/24)</f>
        <v>42752.59474537037</v>
      </c>
      <c r="U2876">
        <f>VLOOKUP(F2876,Statenum_data!$A$1:$B$4,2,FALSE)</f>
        <v>2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 s="13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>
        <f>E2877/L2877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9">
        <f>(J2877/86400)+25569+(-6/24)</f>
        <v>42464.878391203703</v>
      </c>
      <c r="T2877" s="9">
        <f>(I2877/86400)+25569+(-6/24)</f>
        <v>42494.878391203703</v>
      </c>
      <c r="U2877">
        <f>VLOOKUP(F2877,Statenum_data!$A$1:$B$4,2,FALSE)</f>
        <v>2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 s="13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t="e">
        <f>E2878/L2878</f>
        <v>#DIV/0!</v>
      </c>
      <c r="Q2878" t="str">
        <f>LEFT(N2878,FIND("/",N2878)-1)</f>
        <v>theater</v>
      </c>
      <c r="R2878" t="str">
        <f>RIGHT(N2878,LEN(N2878)-FIND("/",N2878))</f>
        <v>plays</v>
      </c>
      <c r="S2878" s="9">
        <f>(J2878/86400)+25569+(-6/24)</f>
        <v>42171.493969907402</v>
      </c>
      <c r="T2878" s="9">
        <f>(I2878/86400)+25569+(-6/24)</f>
        <v>42201.493969907402</v>
      </c>
      <c r="U2878">
        <f>VLOOKUP(F2878,Statenum_data!$A$1:$B$4,2,FALSE)</f>
        <v>2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 s="13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>
        <f>E2879/L2879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9">
        <f>(J2879/86400)+25569+(-6/24)</f>
        <v>42672.705138888894</v>
      </c>
      <c r="T2879" s="9">
        <f>(I2879/86400)+25569+(-6/24)</f>
        <v>42704.458333333328</v>
      </c>
      <c r="U2879">
        <f>VLOOKUP(F2879,Statenum_data!$A$1:$B$4,2,FALSE)</f>
        <v>2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 s="13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>
        <f>E2880/L2880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9">
        <f>(J2880/86400)+25569+(-6/24)</f>
        <v>42128.365682870368</v>
      </c>
      <c r="T2880" s="9">
        <f>(I2880/86400)+25569+(-6/24)</f>
        <v>42188.365682870368</v>
      </c>
      <c r="U2880">
        <f>VLOOKUP(F2880,Statenum_data!$A$1:$B$4,2,FALSE)</f>
        <v>2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 s="13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>
        <f>E2881/L2881</f>
        <v>29</v>
      </c>
      <c r="Q2881" t="str">
        <f>LEFT(N2881,FIND("/",N2881)-1)</f>
        <v>theater</v>
      </c>
      <c r="R2881" t="str">
        <f>RIGHT(N2881,LEN(N2881)-FIND("/",N2881))</f>
        <v>plays</v>
      </c>
      <c r="S2881" s="9">
        <f>(J2881/86400)+25569+(-6/24)</f>
        <v>42359.475243055553</v>
      </c>
      <c r="T2881" s="9">
        <f>(I2881/86400)+25569+(-6/24)</f>
        <v>42389.475243055553</v>
      </c>
      <c r="U2881">
        <f>VLOOKUP(F2881,Statenum_data!$A$1:$B$4,2,FALSE)</f>
        <v>2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 s="13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>
        <f>E2882/L2882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9">
        <f>(J2882/86400)+25569+(-6/24)</f>
        <v>42192.655694444446</v>
      </c>
      <c r="T2882" s="9">
        <f>(I2882/86400)+25569+(-6/24)</f>
        <v>42236.461805555555</v>
      </c>
      <c r="U2882">
        <f>VLOOKUP(F2882,Statenum_data!$A$1:$B$4,2,FALSE)</f>
        <v>2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 s="1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t="e">
        <f>E2883/L2883</f>
        <v>#DIV/0!</v>
      </c>
      <c r="Q2883" t="str">
        <f>LEFT(N2883,FIND("/",N2883)-1)</f>
        <v>theater</v>
      </c>
      <c r="R2883" t="str">
        <f>RIGHT(N2883,LEN(N2883)-FIND("/",N2883))</f>
        <v>plays</v>
      </c>
      <c r="S2883" s="9">
        <f>(J2883/86400)+25569+(-6/24)</f>
        <v>41916.347638888888</v>
      </c>
      <c r="T2883" s="9">
        <f>(I2883/86400)+25569+(-6/24)</f>
        <v>41976.389305555553</v>
      </c>
      <c r="U2883">
        <f>VLOOKUP(F2883,Statenum_data!$A$1:$B$4,2,FALSE)</f>
        <v>2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 s="13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>
        <f>E2884/L2884</f>
        <v>63</v>
      </c>
      <c r="Q2884" t="str">
        <f>LEFT(N2884,FIND("/",N2884)-1)</f>
        <v>theater</v>
      </c>
      <c r="R2884" t="str">
        <f>RIGHT(N2884,LEN(N2884)-FIND("/",N2884))</f>
        <v>plays</v>
      </c>
      <c r="S2884" s="9">
        <f>(J2884/86400)+25569+(-6/24)</f>
        <v>42461.346273148149</v>
      </c>
      <c r="T2884" s="9">
        <f>(I2884/86400)+25569+(-6/24)</f>
        <v>42491.346273148149</v>
      </c>
      <c r="U2884">
        <f>VLOOKUP(F2884,Statenum_data!$A$1:$B$4,2,FALSE)</f>
        <v>2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 s="13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>
        <f>E2885/L2885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9">
        <f>(J2885/86400)+25569+(-6/24)</f>
        <v>42370.65320601852</v>
      </c>
      <c r="T2885" s="9">
        <f>(I2885/86400)+25569+(-6/24)</f>
        <v>42405.957638888889</v>
      </c>
      <c r="U2885">
        <f>VLOOKUP(F2885,Statenum_data!$A$1:$B$4,2,FALSE)</f>
        <v>2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 s="13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>
        <f>E2886/L2886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9">
        <f>(J2886/86400)+25569+(-6/24)</f>
        <v>41948.477256944447</v>
      </c>
      <c r="T2886" s="9">
        <f>(I2886/86400)+25569+(-6/24)</f>
        <v>41978.477256944447</v>
      </c>
      <c r="U2886">
        <f>VLOOKUP(F2886,Statenum_data!$A$1:$B$4,2,FALSE)</f>
        <v>2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 s="13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>
        <f>E2887/L2887</f>
        <v>26</v>
      </c>
      <c r="Q2887" t="str">
        <f>LEFT(N2887,FIND("/",N2887)-1)</f>
        <v>theater</v>
      </c>
      <c r="R2887" t="str">
        <f>RIGHT(N2887,LEN(N2887)-FIND("/",N2887))</f>
        <v>plays</v>
      </c>
      <c r="S2887" s="9">
        <f>(J2887/86400)+25569+(-6/24)</f>
        <v>42046.82640046296</v>
      </c>
      <c r="T2887" s="9">
        <f>(I2887/86400)+25569+(-6/24)</f>
        <v>42076.784733796296</v>
      </c>
      <c r="U2887">
        <f>VLOOKUP(F2887,Statenum_data!$A$1:$B$4,2,FALSE)</f>
        <v>2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 s="13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>
        <f>E2888/L2888</f>
        <v>10</v>
      </c>
      <c r="Q2888" t="str">
        <f>LEFT(N2888,FIND("/",N2888)-1)</f>
        <v>theater</v>
      </c>
      <c r="R2888" t="str">
        <f>RIGHT(N2888,LEN(N2888)-FIND("/",N2888))</f>
        <v>plays</v>
      </c>
      <c r="S2888" s="9">
        <f>(J2888/86400)+25569+(-6/24)</f>
        <v>42261.382916666669</v>
      </c>
      <c r="T2888" s="9">
        <f>(I2888/86400)+25569+(-6/24)</f>
        <v>42265.915972222225</v>
      </c>
      <c r="U2888">
        <f>VLOOKUP(F2888,Statenum_data!$A$1:$B$4,2,FALSE)</f>
        <v>2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 s="13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>
        <f>E2889/L2889</f>
        <v>5</v>
      </c>
      <c r="Q2889" t="str">
        <f>LEFT(N2889,FIND("/",N2889)-1)</f>
        <v>theater</v>
      </c>
      <c r="R2889" t="str">
        <f>RIGHT(N2889,LEN(N2889)-FIND("/",N2889))</f>
        <v>plays</v>
      </c>
      <c r="S2889" s="9">
        <f>(J2889/86400)+25569+(-6/24)</f>
        <v>41985.177361111113</v>
      </c>
      <c r="T2889" s="9">
        <f>(I2889/86400)+25569+(-6/24)</f>
        <v>42015.177361111113</v>
      </c>
      <c r="U2889">
        <f>VLOOKUP(F2889,Statenum_data!$A$1:$B$4,2,FALSE)</f>
        <v>2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 s="13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t="e">
        <f>E2890/L2890</f>
        <v>#DIV/0!</v>
      </c>
      <c r="Q2890" t="str">
        <f>LEFT(N2890,FIND("/",N2890)-1)</f>
        <v>theater</v>
      </c>
      <c r="R2890" t="str">
        <f>RIGHT(N2890,LEN(N2890)-FIND("/",N2890))</f>
        <v>plays</v>
      </c>
      <c r="S2890" s="9">
        <f>(J2890/86400)+25569+(-6/24)</f>
        <v>41922.285185185188</v>
      </c>
      <c r="T2890" s="9">
        <f>(I2890/86400)+25569+(-6/24)</f>
        <v>41929.957638888889</v>
      </c>
      <c r="U2890">
        <f>VLOOKUP(F2890,Statenum_data!$A$1:$B$4,2,FALSE)</f>
        <v>2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 s="13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>
        <f>E2891/L2891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9">
        <f>(J2891/86400)+25569+(-6/24)</f>
        <v>41850.613252314812</v>
      </c>
      <c r="T2891" s="9">
        <f>(I2891/86400)+25569+(-6/24)</f>
        <v>41880.613252314812</v>
      </c>
      <c r="U2891">
        <f>VLOOKUP(F2891,Statenum_data!$A$1:$B$4,2,FALSE)</f>
        <v>2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 s="13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>
        <f>E2892/L2892</f>
        <v>7</v>
      </c>
      <c r="Q2892" t="str">
        <f>LEFT(N2892,FIND("/",N2892)-1)</f>
        <v>theater</v>
      </c>
      <c r="R2892" t="str">
        <f>RIGHT(N2892,LEN(N2892)-FIND("/",N2892))</f>
        <v>plays</v>
      </c>
      <c r="S2892" s="9">
        <f>(J2892/86400)+25569+(-6/24)</f>
        <v>41831.492962962962</v>
      </c>
      <c r="T2892" s="9">
        <f>(I2892/86400)+25569+(-6/24)</f>
        <v>41859.875</v>
      </c>
      <c r="U2892">
        <f>VLOOKUP(F2892,Statenum_data!$A$1:$B$4,2,FALSE)</f>
        <v>2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 s="1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>
        <f>E2893/L2893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9">
        <f>(J2893/86400)+25569+(-6/24)</f>
        <v>42415.633425925931</v>
      </c>
      <c r="T2893" s="9">
        <f>(I2893/86400)+25569+(-6/24)</f>
        <v>42475.59175925926</v>
      </c>
      <c r="U2893">
        <f>VLOOKUP(F2893,Statenum_data!$A$1:$B$4,2,FALSE)</f>
        <v>2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 s="13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>
        <f>E2894/L2894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9">
        <f>(J2894/86400)+25569+(-6/24)</f>
        <v>41869.464166666665</v>
      </c>
      <c r="T2894" s="9">
        <f>(I2894/86400)+25569+(-6/24)</f>
        <v>41876.625</v>
      </c>
      <c r="U2894">
        <f>VLOOKUP(F2894,Statenum_data!$A$1:$B$4,2,FALSE)</f>
        <v>2</v>
      </c>
    </row>
    <row r="2895" spans="1:21" x14ac:dyDescent="0.2">
      <c r="A2895">
        <v>2893</v>
      </c>
      <c r="B2895" s="3" t="s">
        <v>2893</v>
      </c>
      <c r="C2895" s="3" t="s">
        <v>7003</v>
      </c>
      <c r="D2895" s="13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>
        <f>E2895/L2895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9">
        <f>(J2895/86400)+25569+(-6/24)</f>
        <v>41953.523090277777</v>
      </c>
      <c r="T2895" s="9">
        <f>(I2895/86400)+25569+(-6/24)</f>
        <v>42012.833333333328</v>
      </c>
      <c r="U2895">
        <f>VLOOKUP(F2895,Statenum_data!$A$1:$B$4,2,FALSE)</f>
        <v>2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 s="13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t="e">
        <f>E2896/L2896</f>
        <v>#DIV/0!</v>
      </c>
      <c r="Q2896" t="str">
        <f>LEFT(N2896,FIND("/",N2896)-1)</f>
        <v>theater</v>
      </c>
      <c r="R2896" t="str">
        <f>RIGHT(N2896,LEN(N2896)-FIND("/",N2896))</f>
        <v>plays</v>
      </c>
      <c r="S2896" s="9">
        <f>(J2896/86400)+25569+(-6/24)</f>
        <v>42037.736284722225</v>
      </c>
      <c r="T2896" s="9">
        <f>(I2896/86400)+25569+(-6/24)</f>
        <v>42097.694618055553</v>
      </c>
      <c r="U2896">
        <f>VLOOKUP(F2896,Statenum_data!$A$1:$B$4,2,FALSE)</f>
        <v>2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 s="13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>
        <f>E2897/L2897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9">
        <f>(J2897/86400)+25569+(-6/24)</f>
        <v>41811.305462962962</v>
      </c>
      <c r="T2897" s="9">
        <f>(I2897/86400)+25569+(-6/24)</f>
        <v>41812.625</v>
      </c>
      <c r="U2897">
        <f>VLOOKUP(F2897,Statenum_data!$A$1:$B$4,2,FALSE)</f>
        <v>2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 s="13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>
        <f>E2898/L2898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9">
        <f>(J2898/86400)+25569+(-6/24)</f>
        <v>42701.658807870372</v>
      </c>
      <c r="T2898" s="9">
        <f>(I2898/86400)+25569+(-6/24)</f>
        <v>42716</v>
      </c>
      <c r="U2898">
        <f>VLOOKUP(F2898,Statenum_data!$A$1:$B$4,2,FALSE)</f>
        <v>2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 s="13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>
        <f>E2899/L2899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9">
        <f>(J2899/86400)+25569+(-6/24)</f>
        <v>42258.396504629629</v>
      </c>
      <c r="T2899" s="9">
        <f>(I2899/86400)+25569+(-6/24)</f>
        <v>42288.395196759258</v>
      </c>
      <c r="U2899">
        <f>VLOOKUP(F2899,Statenum_data!$A$1:$B$4,2,FALSE)</f>
        <v>2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 s="13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>
        <f>E2900/L2900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9">
        <f>(J2900/86400)+25569+(-6/24)</f>
        <v>42278.414965277778</v>
      </c>
      <c r="T2900" s="9">
        <f>(I2900/86400)+25569+(-6/24)</f>
        <v>42308.414965277778</v>
      </c>
      <c r="U2900">
        <f>VLOOKUP(F2900,Statenum_data!$A$1:$B$4,2,FALSE)</f>
        <v>2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 s="13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t="e">
        <f>E2901/L2901</f>
        <v>#DIV/0!</v>
      </c>
      <c r="Q2901" t="str">
        <f>LEFT(N2901,FIND("/",N2901)-1)</f>
        <v>theater</v>
      </c>
      <c r="R2901" t="str">
        <f>RIGHT(N2901,LEN(N2901)-FIND("/",N2901))</f>
        <v>plays</v>
      </c>
      <c r="S2901" s="9">
        <f>(J2901/86400)+25569+(-6/24)</f>
        <v>42514.828217592592</v>
      </c>
      <c r="T2901" s="9">
        <f>(I2901/86400)+25569+(-6/24)</f>
        <v>42574.828217592592</v>
      </c>
      <c r="U2901">
        <f>VLOOKUP(F2901,Statenum_data!$A$1:$B$4,2,FALSE)</f>
        <v>2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 s="13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>
        <f>E2902/L2902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9">
        <f>(J2902/86400)+25569+(-6/24)</f>
        <v>41829.984166666669</v>
      </c>
      <c r="T2902" s="9">
        <f>(I2902/86400)+25569+(-6/24)</f>
        <v>41859.984166666669</v>
      </c>
      <c r="U2902">
        <f>VLOOKUP(F2902,Statenum_data!$A$1:$B$4,2,FALSE)</f>
        <v>2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 s="1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>
        <f>E2903/L2903</f>
        <v>3</v>
      </c>
      <c r="Q2903" t="str">
        <f>LEFT(N2903,FIND("/",N2903)-1)</f>
        <v>theater</v>
      </c>
      <c r="R2903" t="str">
        <f>RIGHT(N2903,LEN(N2903)-FIND("/",N2903))</f>
        <v>plays</v>
      </c>
      <c r="S2903" s="9">
        <f>(J2903/86400)+25569+(-6/24)</f>
        <v>41982.654386574075</v>
      </c>
      <c r="T2903" s="9">
        <f>(I2903/86400)+25569+(-6/24)</f>
        <v>42042.654386574075</v>
      </c>
      <c r="U2903">
        <f>VLOOKUP(F2903,Statenum_data!$A$1:$B$4,2,FALSE)</f>
        <v>2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 s="13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>
        <f>E2904/L2904</f>
        <v>25</v>
      </c>
      <c r="Q2904" t="str">
        <f>LEFT(N2904,FIND("/",N2904)-1)</f>
        <v>theater</v>
      </c>
      <c r="R2904" t="str">
        <f>RIGHT(N2904,LEN(N2904)-FIND("/",N2904))</f>
        <v>plays</v>
      </c>
      <c r="S2904" s="9">
        <f>(J2904/86400)+25569+(-6/24)</f>
        <v>42210.189768518518</v>
      </c>
      <c r="T2904" s="9">
        <f>(I2904/86400)+25569+(-6/24)</f>
        <v>42240.189768518518</v>
      </c>
      <c r="U2904">
        <f>VLOOKUP(F2904,Statenum_data!$A$1:$B$4,2,FALSE)</f>
        <v>2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 s="13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>
        <f>E2905/L2905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9">
        <f>(J2905/86400)+25569+(-6/24)</f>
        <v>42195.916874999995</v>
      </c>
      <c r="T2905" s="9">
        <f>(I2905/86400)+25569+(-6/24)</f>
        <v>42255.916874999995</v>
      </c>
      <c r="U2905">
        <f>VLOOKUP(F2905,Statenum_data!$A$1:$B$4,2,FALSE)</f>
        <v>2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 s="13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>
        <f>E2906/L2906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9">
        <f>(J2906/86400)+25569+(-6/24)</f>
        <v>41940.717951388891</v>
      </c>
      <c r="T2906" s="9">
        <f>(I2906/86400)+25569+(-6/24)</f>
        <v>41952.25</v>
      </c>
      <c r="U2906">
        <f>VLOOKUP(F2906,Statenum_data!$A$1:$B$4,2,FALSE)</f>
        <v>2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 s="13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>
        <f>E2907/L2907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9">
        <f>(J2907/86400)+25569+(-6/24)</f>
        <v>42605.806863425925</v>
      </c>
      <c r="T2907" s="9">
        <f>(I2907/86400)+25569+(-6/24)</f>
        <v>42619.806863425925</v>
      </c>
      <c r="U2907">
        <f>VLOOKUP(F2907,Statenum_data!$A$1:$B$4,2,FALSE)</f>
        <v>2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 s="13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>
        <f>E2908/L2908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9">
        <f>(J2908/86400)+25569+(-6/24)</f>
        <v>42199.398912037039</v>
      </c>
      <c r="T2908" s="9">
        <f>(I2908/86400)+25569+(-6/24)</f>
        <v>42216.791666666672</v>
      </c>
      <c r="U2908">
        <f>VLOOKUP(F2908,Statenum_data!$A$1:$B$4,2,FALSE)</f>
        <v>2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 s="13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>
        <f>E2909/L2909</f>
        <v>1</v>
      </c>
      <c r="Q2909" t="str">
        <f>LEFT(N2909,FIND("/",N2909)-1)</f>
        <v>theater</v>
      </c>
      <c r="R2909" t="str">
        <f>RIGHT(N2909,LEN(N2909)-FIND("/",N2909))</f>
        <v>plays</v>
      </c>
      <c r="S2909" s="9">
        <f>(J2909/86400)+25569+(-6/24)</f>
        <v>42444.627743055556</v>
      </c>
      <c r="T2909" s="9">
        <f>(I2909/86400)+25569+(-6/24)</f>
        <v>42504.627743055556</v>
      </c>
      <c r="U2909">
        <f>VLOOKUP(F2909,Statenum_data!$A$1:$B$4,2,FALSE)</f>
        <v>2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 s="13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>
        <f>E2910/L2910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9">
        <f>(J2910/86400)+25569+(-6/24)</f>
        <v>42499.48170138889</v>
      </c>
      <c r="T2910" s="9">
        <f>(I2910/86400)+25569+(-6/24)</f>
        <v>42529.48170138889</v>
      </c>
      <c r="U2910">
        <f>VLOOKUP(F2910,Statenum_data!$A$1:$B$4,2,FALSE)</f>
        <v>2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 s="13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>
        <f>E2911/L2911</f>
        <v>20</v>
      </c>
      <c r="Q2911" t="str">
        <f>LEFT(N2911,FIND("/",N2911)-1)</f>
        <v>theater</v>
      </c>
      <c r="R2911" t="str">
        <f>RIGHT(N2911,LEN(N2911)-FIND("/",N2911))</f>
        <v>plays</v>
      </c>
      <c r="S2911" s="9">
        <f>(J2911/86400)+25569+(-6/24)</f>
        <v>41929.016215277778</v>
      </c>
      <c r="T2911" s="9">
        <f>(I2911/86400)+25569+(-6/24)</f>
        <v>41968.573611111111</v>
      </c>
      <c r="U2911">
        <f>VLOOKUP(F2911,Statenum_data!$A$1:$B$4,2,FALSE)</f>
        <v>2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 s="13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>
        <f>E2912/L2912</f>
        <v>1</v>
      </c>
      <c r="Q2912" t="str">
        <f>LEFT(N2912,FIND("/",N2912)-1)</f>
        <v>theater</v>
      </c>
      <c r="R2912" t="str">
        <f>RIGHT(N2912,LEN(N2912)-FIND("/",N2912))</f>
        <v>plays</v>
      </c>
      <c r="S2912" s="9">
        <f>(J2912/86400)+25569+(-6/24)</f>
        <v>42107.591284722221</v>
      </c>
      <c r="T2912" s="9">
        <f>(I2912/86400)+25569+(-6/24)</f>
        <v>42167.591284722221</v>
      </c>
      <c r="U2912">
        <f>VLOOKUP(F2912,Statenum_data!$A$1:$B$4,2,FALSE)</f>
        <v>2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 s="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>
        <f>E2913/L2913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9">
        <f>(J2913/86400)+25569+(-6/24)</f>
        <v>42142.518819444449</v>
      </c>
      <c r="T2913" s="9">
        <f>(I2913/86400)+25569+(-6/24)</f>
        <v>42182.518819444449</v>
      </c>
      <c r="U2913">
        <f>VLOOKUP(F2913,Statenum_data!$A$1:$B$4,2,FALSE)</f>
        <v>2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 s="13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>
        <f>E2914/L2914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9">
        <f>(J2914/86400)+25569+(-6/24)</f>
        <v>42353.881643518514</v>
      </c>
      <c r="T2914" s="9">
        <f>(I2914/86400)+25569+(-6/24)</f>
        <v>42383.881643518514</v>
      </c>
      <c r="U2914">
        <f>VLOOKUP(F2914,Statenum_data!$A$1:$B$4,2,FALSE)</f>
        <v>2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 s="13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>
        <f>E2915/L2915</f>
        <v>1</v>
      </c>
      <c r="Q2915" t="str">
        <f>LEFT(N2915,FIND("/",N2915)-1)</f>
        <v>theater</v>
      </c>
      <c r="R2915" t="str">
        <f>RIGHT(N2915,LEN(N2915)-FIND("/",N2915))</f>
        <v>plays</v>
      </c>
      <c r="S2915" s="9">
        <f>(J2915/86400)+25569+(-6/24)</f>
        <v>41828.672905092593</v>
      </c>
      <c r="T2915" s="9">
        <f>(I2915/86400)+25569+(-6/24)</f>
        <v>41888.672905092593</v>
      </c>
      <c r="U2915">
        <f>VLOOKUP(F2915,Statenum_data!$A$1:$B$4,2,FALSE)</f>
        <v>2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 s="13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>
        <f>E2916/L2916</f>
        <v>1</v>
      </c>
      <c r="Q2916" t="str">
        <f>LEFT(N2916,FIND("/",N2916)-1)</f>
        <v>theater</v>
      </c>
      <c r="R2916" t="str">
        <f>RIGHT(N2916,LEN(N2916)-FIND("/",N2916))</f>
        <v>plays</v>
      </c>
      <c r="S2916" s="9">
        <f>(J2916/86400)+25569+(-6/24)</f>
        <v>42017.657337962963</v>
      </c>
      <c r="T2916" s="9">
        <f>(I2916/86400)+25569+(-6/24)</f>
        <v>42077.615671296298</v>
      </c>
      <c r="U2916">
        <f>VLOOKUP(F2916,Statenum_data!$A$1:$B$4,2,FALSE)</f>
        <v>2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 s="13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>
        <f>E2917/L2917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9">
        <f>(J2917/86400)+25569+(-6/24)</f>
        <v>42415.148032407407</v>
      </c>
      <c r="T2917" s="9">
        <f>(I2917/86400)+25569+(-6/24)</f>
        <v>42445.106365740736</v>
      </c>
      <c r="U2917">
        <f>VLOOKUP(F2917,Statenum_data!$A$1:$B$4,2,FALSE)</f>
        <v>2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 s="13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>
        <f>E2918/L2918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9">
        <f>(J2918/86400)+25569+(-6/24)</f>
        <v>41755.226724537039</v>
      </c>
      <c r="T2918" s="9">
        <f>(I2918/86400)+25569+(-6/24)</f>
        <v>41778.226724537039</v>
      </c>
      <c r="U2918">
        <f>VLOOKUP(F2918,Statenum_data!$A$1:$B$4,2,FALSE)</f>
        <v>2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 s="13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>
        <f>E2919/L2919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9">
        <f>(J2919/86400)+25569+(-6/24)</f>
        <v>42244.984340277777</v>
      </c>
      <c r="T2919" s="9">
        <f>(I2919/86400)+25569+(-6/24)</f>
        <v>42262.984340277777</v>
      </c>
      <c r="U2919">
        <f>VLOOKUP(F2919,Statenum_data!$A$1:$B$4,2,FALSE)</f>
        <v>2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 s="13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>
        <f>E2920/L2920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9">
        <f>(J2920/86400)+25569+(-6/24)</f>
        <v>42278.379710648151</v>
      </c>
      <c r="T2920" s="9">
        <f>(I2920/86400)+25569+(-6/24)</f>
        <v>42306.379710648151</v>
      </c>
      <c r="U2920">
        <f>VLOOKUP(F2920,Statenum_data!$A$1:$B$4,2,FALSE)</f>
        <v>2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 s="13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>
        <f>E2921/L2921</f>
        <v>8.5</v>
      </c>
      <c r="Q2921" t="str">
        <f>LEFT(N2921,FIND("/",N2921)-1)</f>
        <v>theater</v>
      </c>
      <c r="R2921" t="str">
        <f>RIGHT(N2921,LEN(N2921)-FIND("/",N2921))</f>
        <v>plays</v>
      </c>
      <c r="S2921" s="9">
        <f>(J2921/86400)+25569+(-6/24)</f>
        <v>41826.36954861111</v>
      </c>
      <c r="T2921" s="9">
        <f>(I2921/86400)+25569+(-6/24)</f>
        <v>41856.36954861111</v>
      </c>
      <c r="U2921">
        <f>VLOOKUP(F2921,Statenum_data!$A$1:$B$4,2,FALSE)</f>
        <v>2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 s="13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>
        <f>E2922/L2922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9">
        <f>(J2922/86400)+25569+(-6/24)</f>
        <v>42058.542476851857</v>
      </c>
      <c r="T2922" s="9">
        <f>(I2922/86400)+25569+(-6/24)</f>
        <v>42088.500810185185</v>
      </c>
      <c r="U2922">
        <f>VLOOKUP(F2922,Statenum_data!$A$1:$B$4,2,FALSE)</f>
        <v>2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 s="1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>
        <f>E2923/L2923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9">
        <f>(J2923/86400)+25569+(-6/24)</f>
        <v>41877.636620370373</v>
      </c>
      <c r="T2923" s="9">
        <f>(I2923/86400)+25569+(-6/24)</f>
        <v>41907.636620370373</v>
      </c>
      <c r="U2923">
        <f>VLOOKUP(F2923,Statenum_data!$A$1:$B$4,2,FALSE)</f>
        <v>1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 s="13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>
        <f>E2924/L2924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9">
        <f>(J2924/86400)+25569+(-6/24)</f>
        <v>42097.624155092592</v>
      </c>
      <c r="T2924" s="9">
        <f>(I2924/86400)+25569+(-6/24)</f>
        <v>42142.624155092592</v>
      </c>
      <c r="U2924">
        <f>VLOOKUP(F2924,Statenum_data!$A$1:$B$4,2,FALSE)</f>
        <v>1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 s="13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>
        <f>E2925/L2925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9">
        <f>(J2925/86400)+25569+(-6/24)</f>
        <v>42012.90253472222</v>
      </c>
      <c r="T2925" s="9">
        <f>(I2925/86400)+25569+(-6/24)</f>
        <v>42027.875</v>
      </c>
      <c r="U2925">
        <f>VLOOKUP(F2925,Statenum_data!$A$1:$B$4,2,FALSE)</f>
        <v>1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 s="13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>
        <f>E2926/L2926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9">
        <f>(J2926/86400)+25569+(-6/24)</f>
        <v>42103.306828703702</v>
      </c>
      <c r="T2926" s="9">
        <f>(I2926/86400)+25569+(-6/24)</f>
        <v>42132.915972222225</v>
      </c>
      <c r="U2926">
        <f>VLOOKUP(F2926,Statenum_data!$A$1:$B$4,2,FALSE)</f>
        <v>1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 s="13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>
        <f>E2927/L2927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9">
        <f>(J2927/86400)+25569+(-6/24)</f>
        <v>41863.334120370375</v>
      </c>
      <c r="T2927" s="9">
        <f>(I2927/86400)+25569+(-6/24)</f>
        <v>41893.334120370375</v>
      </c>
      <c r="U2927">
        <f>VLOOKUP(F2927,Statenum_data!$A$1:$B$4,2,FALSE)</f>
        <v>1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 s="13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>
        <f>E2928/L2928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9">
        <f>(J2928/86400)+25569+(-6/24)</f>
        <v>42044.515960648147</v>
      </c>
      <c r="T2928" s="9">
        <f>(I2928/86400)+25569+(-6/24)</f>
        <v>42058.515960648147</v>
      </c>
      <c r="U2928">
        <f>VLOOKUP(F2928,Statenum_data!$A$1:$B$4,2,FALSE)</f>
        <v>1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 s="13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>
        <f>E2929/L2929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9">
        <f>(J2929/86400)+25569+(-6/24)</f>
        <v>41806.419317129628</v>
      </c>
      <c r="T2929" s="9">
        <f>(I2929/86400)+25569+(-6/24)</f>
        <v>41834.958333333336</v>
      </c>
      <c r="U2929">
        <f>VLOOKUP(F2929,Statenum_data!$A$1:$B$4,2,FALSE)</f>
        <v>1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 s="13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>
        <f>E2930/L2930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9">
        <f>(J2930/86400)+25569+(-6/24)</f>
        <v>42403.748217592598</v>
      </c>
      <c r="T2930" s="9">
        <f>(I2930/86400)+25569+(-6/24)</f>
        <v>42433.748217592598</v>
      </c>
      <c r="U2930">
        <f>VLOOKUP(F2930,Statenum_data!$A$1:$B$4,2,FALSE)</f>
        <v>1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 s="13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>
        <f>E2931/L2931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9">
        <f>(J2931/86400)+25569+(-6/24)</f>
        <v>41754.314328703702</v>
      </c>
      <c r="T2931" s="9">
        <f>(I2931/86400)+25569+(-6/24)</f>
        <v>41784.314328703702</v>
      </c>
      <c r="U2931">
        <f>VLOOKUP(F2931,Statenum_data!$A$1:$B$4,2,FALSE)</f>
        <v>1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 s="13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>
        <f>E2932/L2932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9">
        <f>(J2932/86400)+25569+(-6/24)</f>
        <v>42101.334074074075</v>
      </c>
      <c r="T2932" s="9">
        <f>(I2932/86400)+25569+(-6/24)</f>
        <v>42131.334074074075</v>
      </c>
      <c r="U2932">
        <f>VLOOKUP(F2932,Statenum_data!$A$1:$B$4,2,FALSE)</f>
        <v>1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 s="1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>
        <f>E2933/L2933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9">
        <f>(J2933/86400)+25569+(-6/24)</f>
        <v>41872.041238425925</v>
      </c>
      <c r="T2933" s="9">
        <f>(I2933/86400)+25569+(-6/24)</f>
        <v>41897.005555555559</v>
      </c>
      <c r="U2933">
        <f>VLOOKUP(F2933,Statenum_data!$A$1:$B$4,2,FALSE)</f>
        <v>1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 s="13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>
        <f>E2934/L2934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9">
        <f>(J2934/86400)+25569+(-6/24)</f>
        <v>42024.914780092593</v>
      </c>
      <c r="T2934" s="9">
        <f>(I2934/86400)+25569+(-6/24)</f>
        <v>42056.208333333328</v>
      </c>
      <c r="U2934">
        <f>VLOOKUP(F2934,Statenum_data!$A$1:$B$4,2,FALSE)</f>
        <v>1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 s="13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>
        <f>E2935/L2935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9">
        <f>(J2935/86400)+25569+(-6/24)</f>
        <v>42495.706631944442</v>
      </c>
      <c r="T2935" s="9">
        <f>(I2935/86400)+25569+(-6/24)</f>
        <v>42525.706631944442</v>
      </c>
      <c r="U2935">
        <f>VLOOKUP(F2935,Statenum_data!$A$1:$B$4,2,FALSE)</f>
        <v>1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 s="13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>
        <f>E2936/L2936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9">
        <f>(J2936/86400)+25569+(-6/24)</f>
        <v>41775.386157407411</v>
      </c>
      <c r="T2936" s="9">
        <f>(I2936/86400)+25569+(-6/24)</f>
        <v>41805.386157407411</v>
      </c>
      <c r="U2936">
        <f>VLOOKUP(F2936,Statenum_data!$A$1:$B$4,2,FALSE)</f>
        <v>1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 s="13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>
        <f>E2937/L2937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9">
        <f>(J2937/86400)+25569+(-6/24)</f>
        <v>42553.333425925928</v>
      </c>
      <c r="T2937" s="9">
        <f>(I2937/86400)+25569+(-6/24)</f>
        <v>42611.458333333328</v>
      </c>
      <c r="U2937">
        <f>VLOOKUP(F2937,Statenum_data!$A$1:$B$4,2,FALSE)</f>
        <v>1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 s="13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>
        <f>E2938/L2938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9">
        <f>(J2938/86400)+25569+(-6/24)</f>
        <v>41912.400729166664</v>
      </c>
      <c r="T2938" s="9">
        <f>(I2938/86400)+25569+(-6/24)</f>
        <v>41924.957638888889</v>
      </c>
      <c r="U2938">
        <f>VLOOKUP(F2938,Statenum_data!$A$1:$B$4,2,FALSE)</f>
        <v>1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 s="13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>
        <f>E2939/L2939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9">
        <f>(J2939/86400)+25569+(-6/24)</f>
        <v>41803.207326388889</v>
      </c>
      <c r="T2939" s="9">
        <f>(I2939/86400)+25569+(-6/24)</f>
        <v>41833.207326388889</v>
      </c>
      <c r="U2939">
        <f>VLOOKUP(F2939,Statenum_data!$A$1:$B$4,2,FALSE)</f>
        <v>1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 s="13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>
        <f>E2940/L2940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9">
        <f>(J2940/86400)+25569+(-6/24)</f>
        <v>42004.453865740739</v>
      </c>
      <c r="T2940" s="9">
        <f>(I2940/86400)+25569+(-6/24)</f>
        <v>42034.453865740739</v>
      </c>
      <c r="U2940">
        <f>VLOOKUP(F2940,Statenum_data!$A$1:$B$4,2,FALSE)</f>
        <v>1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 s="13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>
        <f>E2941/L2941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9">
        <f>(J2941/86400)+25569+(-6/24)</f>
        <v>41845.559166666666</v>
      </c>
      <c r="T2941" s="9">
        <f>(I2941/86400)+25569+(-6/24)</f>
        <v>41878.791666666664</v>
      </c>
      <c r="U2941">
        <f>VLOOKUP(F2941,Statenum_data!$A$1:$B$4,2,FALSE)</f>
        <v>1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 s="13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>
        <f>E2942/L2942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9">
        <f>(J2942/86400)+25569+(-6/24)</f>
        <v>41982.523356481484</v>
      </c>
      <c r="T2942" s="9">
        <f>(I2942/86400)+25569+(-6/24)</f>
        <v>42022.523356481484</v>
      </c>
      <c r="U2942">
        <f>VLOOKUP(F2942,Statenum_data!$A$1:$B$4,2,FALSE)</f>
        <v>1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 s="1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>
        <f>E2943/L2943</f>
        <v>1</v>
      </c>
      <c r="Q2943" t="str">
        <f>LEFT(N2943,FIND("/",N2943)-1)</f>
        <v>theater</v>
      </c>
      <c r="R2943" t="str">
        <f>RIGHT(N2943,LEN(N2943)-FIND("/",N2943))</f>
        <v>spaces</v>
      </c>
      <c r="S2943" s="9">
        <f>(J2943/86400)+25569+(-6/24)</f>
        <v>42034.710127314815</v>
      </c>
      <c r="T2943" s="9">
        <f>(I2943/86400)+25569+(-6/24)</f>
        <v>42064.710127314815</v>
      </c>
      <c r="U2943">
        <f>VLOOKUP(F2943,Statenum_data!$A$1:$B$4,2,FALSE)</f>
        <v>2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 s="13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>
        <f>E2944/L2944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9">
        <f>(J2944/86400)+25569+(-6/24)</f>
        <v>42334.553923611107</v>
      </c>
      <c r="T2944" s="9">
        <f>(I2944/86400)+25569+(-6/24)</f>
        <v>42354.595833333333</v>
      </c>
      <c r="U2944">
        <f>VLOOKUP(F2944,Statenum_data!$A$1:$B$4,2,FALSE)</f>
        <v>2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 s="13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t="e">
        <f>E2945/L2945</f>
        <v>#DIV/0!</v>
      </c>
      <c r="Q2945" t="str">
        <f>LEFT(N2945,FIND("/",N2945)-1)</f>
        <v>theater</v>
      </c>
      <c r="R2945" t="str">
        <f>RIGHT(N2945,LEN(N2945)-FIND("/",N2945))</f>
        <v>spaces</v>
      </c>
      <c r="S2945" s="9">
        <f>(J2945/86400)+25569+(-6/24)</f>
        <v>42076.879398148143</v>
      </c>
      <c r="T2945" s="9">
        <f>(I2945/86400)+25569+(-6/24)</f>
        <v>42106.879398148143</v>
      </c>
      <c r="U2945">
        <f>VLOOKUP(F2945,Statenum_data!$A$1:$B$4,2,FALSE)</f>
        <v>2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 s="13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>
        <f>E2946/L2946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9">
        <f>(J2946/86400)+25569+(-6/24)</f>
        <v>42132.6643287037</v>
      </c>
      <c r="T2946" s="9">
        <f>(I2946/86400)+25569+(-6/24)</f>
        <v>42162.6643287037</v>
      </c>
      <c r="U2946">
        <f>VLOOKUP(F2946,Statenum_data!$A$1:$B$4,2,FALSE)</f>
        <v>2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 s="13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t="e">
        <f>E2947/L2947</f>
        <v>#DIV/0!</v>
      </c>
      <c r="Q2947" t="str">
        <f>LEFT(N2947,FIND("/",N2947)-1)</f>
        <v>theater</v>
      </c>
      <c r="R2947" t="str">
        <f>RIGHT(N2947,LEN(N2947)-FIND("/",N2947))</f>
        <v>spaces</v>
      </c>
      <c r="S2947" s="9">
        <f>(J2947/86400)+25569+(-6/24)</f>
        <v>42117.889583333337</v>
      </c>
      <c r="T2947" s="9">
        <f>(I2947/86400)+25569+(-6/24)</f>
        <v>42147.889583333337</v>
      </c>
      <c r="U2947">
        <f>VLOOKUP(F2947,Statenum_data!$A$1:$B$4,2,FALSE)</f>
        <v>2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 s="13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>
        <f>E2948/L2948</f>
        <v>1</v>
      </c>
      <c r="Q2948" t="str">
        <f>LEFT(N2948,FIND("/",N2948)-1)</f>
        <v>theater</v>
      </c>
      <c r="R2948" t="str">
        <f>RIGHT(N2948,LEN(N2948)-FIND("/",N2948))</f>
        <v>spaces</v>
      </c>
      <c r="S2948" s="9">
        <f>(J2948/86400)+25569+(-6/24)</f>
        <v>42567.281157407408</v>
      </c>
      <c r="T2948" s="9">
        <f>(I2948/86400)+25569+(-6/24)</f>
        <v>42597.281157407408</v>
      </c>
      <c r="U2948">
        <f>VLOOKUP(F2948,Statenum_data!$A$1:$B$4,2,FALSE)</f>
        <v>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 s="13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>
        <f>E2949/L2949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9">
        <f>(J2949/86400)+25569+(-6/24)</f>
        <v>42649.312118055561</v>
      </c>
      <c r="T2949" s="9">
        <f>(I2949/86400)+25569+(-6/24)</f>
        <v>42698.46597222222</v>
      </c>
      <c r="U2949">
        <f>VLOOKUP(F2949,Statenum_data!$A$1:$B$4,2,FALSE)</f>
        <v>2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 s="13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>
        <f>E2950/L2950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9">
        <f>(J2950/86400)+25569+(-6/24)</f>
        <v>42097.399224537032</v>
      </c>
      <c r="T2950" s="9">
        <f>(I2950/86400)+25569+(-6/24)</f>
        <v>42157.399224537032</v>
      </c>
      <c r="U2950">
        <f>VLOOKUP(F2950,Statenum_data!$A$1:$B$4,2,FALSE)</f>
        <v>2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 s="13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>
        <f>E2951/L2951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9">
        <f>(J2951/86400)+25569+(-6/24)</f>
        <v>42297.573113425926</v>
      </c>
      <c r="T2951" s="9">
        <f>(I2951/86400)+25569+(-6/24)</f>
        <v>42327.614780092597</v>
      </c>
      <c r="U2951">
        <f>VLOOKUP(F2951,Statenum_data!$A$1:$B$4,2,FALSE)</f>
        <v>2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 s="13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t="e">
        <f>E2952/L2952</f>
        <v>#DIV/0!</v>
      </c>
      <c r="Q2952" t="str">
        <f>LEFT(N2952,FIND("/",N2952)-1)</f>
        <v>theater</v>
      </c>
      <c r="R2952" t="str">
        <f>RIGHT(N2952,LEN(N2952)-FIND("/",N2952))</f>
        <v>spaces</v>
      </c>
      <c r="S2952" s="9">
        <f>(J2952/86400)+25569+(-6/24)</f>
        <v>42362.11518518519</v>
      </c>
      <c r="T2952" s="9">
        <f>(I2952/86400)+25569+(-6/24)</f>
        <v>42392.11518518519</v>
      </c>
      <c r="U2952">
        <f>VLOOKUP(F2952,Statenum_data!$A$1:$B$4,2,FALSE)</f>
        <v>2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 s="1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>
        <f>E2953/L2953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9">
        <f>(J2953/86400)+25569+(-6/24)</f>
        <v>41872.552928240737</v>
      </c>
      <c r="T2953" s="9">
        <f>(I2953/86400)+25569+(-6/24)</f>
        <v>41917.552928240737</v>
      </c>
      <c r="U2953">
        <f>VLOOKUP(F2953,Statenum_data!$A$1:$B$4,2,FALSE)</f>
        <v>3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 s="13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>
        <f>E2954/L2954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9">
        <f>(J2954/86400)+25569+(-6/24)</f>
        <v>42628.440266203703</v>
      </c>
      <c r="T2954" s="9">
        <f>(I2954/86400)+25569+(-6/24)</f>
        <v>42659.916666666672</v>
      </c>
      <c r="U2954">
        <f>VLOOKUP(F2954,Statenum_data!$A$1:$B$4,2,FALSE)</f>
        <v>3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 s="13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>
        <f>E2955/L2955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9">
        <f>(J2955/86400)+25569+(-6/24)</f>
        <v>42255.541909722218</v>
      </c>
      <c r="T2955" s="9">
        <f>(I2955/86400)+25569+(-6/24)</f>
        <v>42285.541909722218</v>
      </c>
      <c r="U2955">
        <f>VLOOKUP(F2955,Statenum_data!$A$1:$B$4,2,FALSE)</f>
        <v>3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 s="13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t="e">
        <f>E2956/L2956</f>
        <v>#DIV/0!</v>
      </c>
      <c r="Q2956" t="str">
        <f>LEFT(N2956,FIND("/",N2956)-1)</f>
        <v>theater</v>
      </c>
      <c r="R2956" t="str">
        <f>RIGHT(N2956,LEN(N2956)-FIND("/",N2956))</f>
        <v>spaces</v>
      </c>
      <c r="S2956" s="9">
        <f>(J2956/86400)+25569+(-6/24)</f>
        <v>42790.333368055552</v>
      </c>
      <c r="T2956" s="9">
        <f>(I2956/86400)+25569+(-6/24)</f>
        <v>42810.291701388887</v>
      </c>
      <c r="U2956">
        <f>VLOOKUP(F2956,Statenum_data!$A$1:$B$4,2,FALSE)</f>
        <v>3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 s="13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>
        <f>E2957/L2957</f>
        <v>65</v>
      </c>
      <c r="Q2957" t="str">
        <f>LEFT(N2957,FIND("/",N2957)-1)</f>
        <v>theater</v>
      </c>
      <c r="R2957" t="str">
        <f>RIGHT(N2957,LEN(N2957)-FIND("/",N2957))</f>
        <v>spaces</v>
      </c>
      <c r="S2957" s="9">
        <f>(J2957/86400)+25569+(-6/24)</f>
        <v>42141.491307870368</v>
      </c>
      <c r="T2957" s="9">
        <f>(I2957/86400)+25569+(-6/24)</f>
        <v>42171.491307870368</v>
      </c>
      <c r="U2957">
        <f>VLOOKUP(F2957,Statenum_data!$A$1:$B$4,2,FALSE)</f>
        <v>3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 s="13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>
        <f>E2958/L2958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9">
        <f>(J2958/86400)+25569+(-6/24)</f>
        <v>42464.708912037036</v>
      </c>
      <c r="T2958" s="9">
        <f>(I2958/86400)+25569+(-6/24)</f>
        <v>42494.708912037036</v>
      </c>
      <c r="U2958">
        <f>VLOOKUP(F2958,Statenum_data!$A$1:$B$4,2,FALSE)</f>
        <v>3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 s="13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>
        <f>E2959/L2959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9">
        <f>(J2959/86400)+25569+(-6/24)</f>
        <v>42030.761249999996</v>
      </c>
      <c r="T2959" s="9">
        <f>(I2959/86400)+25569+(-6/24)</f>
        <v>42090.719583333332</v>
      </c>
      <c r="U2959">
        <f>VLOOKUP(F2959,Statenum_data!$A$1:$B$4,2,FALSE)</f>
        <v>3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 s="13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t="e">
        <f>E2960/L2960</f>
        <v>#DIV/0!</v>
      </c>
      <c r="Q2960" t="str">
        <f>LEFT(N2960,FIND("/",N2960)-1)</f>
        <v>theater</v>
      </c>
      <c r="R2960" t="str">
        <f>RIGHT(N2960,LEN(N2960)-FIND("/",N2960))</f>
        <v>spaces</v>
      </c>
      <c r="S2960" s="9">
        <f>(J2960/86400)+25569+(-6/24)</f>
        <v>42438.529131944444</v>
      </c>
      <c r="T2960" s="9">
        <f>(I2960/86400)+25569+(-6/24)</f>
        <v>42498.48746527778</v>
      </c>
      <c r="U2960">
        <f>VLOOKUP(F2960,Statenum_data!$A$1:$B$4,2,FALSE)</f>
        <v>3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 s="13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t="e">
        <f>E2961/L2961</f>
        <v>#DIV/0!</v>
      </c>
      <c r="Q2961" t="str">
        <f>LEFT(N2961,FIND("/",N2961)-1)</f>
        <v>theater</v>
      </c>
      <c r="R2961" t="str">
        <f>RIGHT(N2961,LEN(N2961)-FIND("/",N2961))</f>
        <v>spaces</v>
      </c>
      <c r="S2961" s="9">
        <f>(J2961/86400)+25569+(-6/24)</f>
        <v>42497.758391203708</v>
      </c>
      <c r="T2961" s="9">
        <f>(I2961/86400)+25569+(-6/24)</f>
        <v>42527.758391203708</v>
      </c>
      <c r="U2961">
        <f>VLOOKUP(F2961,Statenum_data!$A$1:$B$4,2,FALSE)</f>
        <v>3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 s="13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t="e">
        <f>E2962/L2962</f>
        <v>#DIV/0!</v>
      </c>
      <c r="Q2962" t="str">
        <f>LEFT(N2962,FIND("/",N2962)-1)</f>
        <v>theater</v>
      </c>
      <c r="R2962" t="str">
        <f>RIGHT(N2962,LEN(N2962)-FIND("/",N2962))</f>
        <v>spaces</v>
      </c>
      <c r="S2962" s="9">
        <f>(J2962/86400)+25569+(-6/24)</f>
        <v>41863.507210648146</v>
      </c>
      <c r="T2962" s="9">
        <f>(I2962/86400)+25569+(-6/24)</f>
        <v>41893.507210648146</v>
      </c>
      <c r="U2962">
        <f>VLOOKUP(F2962,Statenum_data!$A$1:$B$4,2,FALSE)</f>
        <v>3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 s="1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>
        <f>E2963/L2963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9">
        <f>(J2963/86400)+25569+(-6/24)</f>
        <v>42060.962488425925</v>
      </c>
      <c r="T2963" s="9">
        <f>(I2963/86400)+25569+(-6/24)</f>
        <v>42088.916666666672</v>
      </c>
      <c r="U2963">
        <f>VLOOKUP(F2963,Statenum_data!$A$1:$B$4,2,FALSE)</f>
        <v>1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 s="13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>
        <f>E2964/L2964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9">
        <f>(J2964/86400)+25569+(-6/24)</f>
        <v>42035.99428240741</v>
      </c>
      <c r="T2964" s="9">
        <f>(I2964/86400)+25569+(-6/24)</f>
        <v>42064.040972222225</v>
      </c>
      <c r="U2964">
        <f>VLOOKUP(F2964,Statenum_data!$A$1:$B$4,2,FALSE)</f>
        <v>1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 s="13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>
        <f>E2965/L2965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9">
        <f>(J2965/86400)+25569+(-6/24)</f>
        <v>42157.220185185186</v>
      </c>
      <c r="T2965" s="9">
        <f>(I2965/86400)+25569+(-6/24)</f>
        <v>42187.220185185186</v>
      </c>
      <c r="U2965">
        <f>VLOOKUP(F2965,Statenum_data!$A$1:$B$4,2,FALSE)</f>
        <v>1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 s="13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>
        <f>E2966/L2966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9">
        <f>(J2966/86400)+25569+(-6/24)</f>
        <v>41827.659942129627</v>
      </c>
      <c r="T2966" s="9">
        <f>(I2966/86400)+25569+(-6/24)</f>
        <v>41857.647222222222</v>
      </c>
      <c r="U2966">
        <f>VLOOKUP(F2966,Statenum_data!$A$1:$B$4,2,FALSE)</f>
        <v>1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 s="13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>
        <f>E2967/L2967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9">
        <f>(J2967/86400)+25569+(-6/24)</f>
        <v>42162.479548611111</v>
      </c>
      <c r="T2967" s="9">
        <f>(I2967/86400)+25569+(-6/24)</f>
        <v>42192.479548611111</v>
      </c>
      <c r="U2967">
        <f>VLOOKUP(F2967,Statenum_data!$A$1:$B$4,2,FALSE)</f>
        <v>1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 s="13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>
        <f>E2968/L2968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9">
        <f>(J2968/86400)+25569+(-6/24)</f>
        <v>42233.488564814819</v>
      </c>
      <c r="T2968" s="9">
        <f>(I2968/86400)+25569+(-6/24)</f>
        <v>42263.488564814819</v>
      </c>
      <c r="U2968">
        <f>VLOOKUP(F2968,Statenum_data!$A$1:$B$4,2,FALSE)</f>
        <v>1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 s="13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>
        <f>E2969/L2969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9">
        <f>(J2969/86400)+25569+(-6/24)</f>
        <v>42041.947824074072</v>
      </c>
      <c r="T2969" s="9">
        <f>(I2969/86400)+25569+(-6/24)</f>
        <v>42071.906157407408</v>
      </c>
      <c r="U2969">
        <f>VLOOKUP(F2969,Statenum_data!$A$1:$B$4,2,FALSE)</f>
        <v>1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 s="13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>
        <f>E2970/L2970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9">
        <f>(J2970/86400)+25569+(-6/24)</f>
        <v>42585.273842592593</v>
      </c>
      <c r="T2970" s="9">
        <f>(I2970/86400)+25569+(-6/24)</f>
        <v>42598.915972222225</v>
      </c>
      <c r="U2970">
        <f>VLOOKUP(F2970,Statenum_data!$A$1:$B$4,2,FALSE)</f>
        <v>1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 s="13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>
        <f>E2971/L2971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9">
        <f>(J2971/86400)+25569+(-6/24)</f>
        <v>42097.536493055552</v>
      </c>
      <c r="T2971" s="9">
        <f>(I2971/86400)+25569+(-6/24)</f>
        <v>42127.702083333337</v>
      </c>
      <c r="U2971">
        <f>VLOOKUP(F2971,Statenum_data!$A$1:$B$4,2,FALSE)</f>
        <v>1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 s="13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>
        <f>E2972/L2972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9">
        <f>(J2972/86400)+25569+(-6/24)</f>
        <v>41808.419571759259</v>
      </c>
      <c r="T2972" s="9">
        <f>(I2972/86400)+25569+(-6/24)</f>
        <v>41838.419571759259</v>
      </c>
      <c r="U2972">
        <f>VLOOKUP(F2972,Statenum_data!$A$1:$B$4,2,FALSE)</f>
        <v>1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 s="1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>
        <f>E2973/L2973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9">
        <f>(J2973/86400)+25569+(-6/24)</f>
        <v>41852.408310185187</v>
      </c>
      <c r="T2973" s="9">
        <f>(I2973/86400)+25569+(-6/24)</f>
        <v>41882.408310185187</v>
      </c>
      <c r="U2973">
        <f>VLOOKUP(F2973,Statenum_data!$A$1:$B$4,2,FALSE)</f>
        <v>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 s="13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>
        <f>E2974/L2974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9">
        <f>(J2974/86400)+25569+(-6/24)</f>
        <v>42693.860185185185</v>
      </c>
      <c r="T2974" s="9">
        <f>(I2974/86400)+25569+(-6/24)</f>
        <v>42708.791666666672</v>
      </c>
      <c r="U2974">
        <f>VLOOKUP(F2974,Statenum_data!$A$1:$B$4,2,FALSE)</f>
        <v>1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 s="13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>
        <f>E2975/L2975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9">
        <f>(J2975/86400)+25569+(-6/24)</f>
        <v>42341.568379629629</v>
      </c>
      <c r="T2975" s="9">
        <f>(I2975/86400)+25569+(-6/24)</f>
        <v>42369.916666666672</v>
      </c>
      <c r="U2975">
        <f>VLOOKUP(F2975,Statenum_data!$A$1:$B$4,2,FALSE)</f>
        <v>1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 s="13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>
        <f>E2976/L2976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9">
        <f>(J2976/86400)+25569+(-6/24)</f>
        <v>41879.811006944445</v>
      </c>
      <c r="T2976" s="9">
        <f>(I2976/86400)+25569+(-6/24)</f>
        <v>41907.815972222219</v>
      </c>
      <c r="U2976">
        <f>VLOOKUP(F2976,Statenum_data!$A$1:$B$4,2,FALSE)</f>
        <v>1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 s="13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>
        <f>E2977/L2977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9">
        <f>(J2977/86400)+25569+(-6/24)</f>
        <v>41941.433865740742</v>
      </c>
      <c r="T2977" s="9">
        <f>(I2977/86400)+25569+(-6/24)</f>
        <v>41969.875</v>
      </c>
      <c r="U2977">
        <f>VLOOKUP(F2977,Statenum_data!$A$1:$B$4,2,FALSE)</f>
        <v>1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 s="13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>
        <f>E2978/L2978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9">
        <f>(J2978/86400)+25569+(-6/24)</f>
        <v>42425.480671296296</v>
      </c>
      <c r="T2978" s="9">
        <f>(I2978/86400)+25569+(-6/24)</f>
        <v>42442.25</v>
      </c>
      <c r="U2978">
        <f>VLOOKUP(F2978,Statenum_data!$A$1:$B$4,2,FALSE)</f>
        <v>1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 s="13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>
        <f>E2979/L2979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9">
        <f>(J2979/86400)+25569+(-6/24)</f>
        <v>42026.63118055556</v>
      </c>
      <c r="T2979" s="9">
        <f>(I2979/86400)+25569+(-6/24)</f>
        <v>42085.843055555553</v>
      </c>
      <c r="U2979">
        <f>VLOOKUP(F2979,Statenum_data!$A$1:$B$4,2,FALSE)</f>
        <v>1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 s="13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>
        <f>E2980/L2980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9">
        <f>(J2980/86400)+25569+(-6/24)</f>
        <v>41922.390590277777</v>
      </c>
      <c r="T2980" s="9">
        <f>(I2980/86400)+25569+(-6/24)</f>
        <v>41931.999305555553</v>
      </c>
      <c r="U2980">
        <f>VLOOKUP(F2980,Statenum_data!$A$1:$B$4,2,FALSE)</f>
        <v>1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 s="13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>
        <f>E2981/L2981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9">
        <f>(J2981/86400)+25569+(-6/24)</f>
        <v>41993.574340277773</v>
      </c>
      <c r="T2981" s="9">
        <f>(I2981/86400)+25569+(-6/24)</f>
        <v>42010</v>
      </c>
      <c r="U2981">
        <f>VLOOKUP(F2981,Statenum_data!$A$1:$B$4,2,FALSE)</f>
        <v>1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 s="13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>
        <f>E2982/L2982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9">
        <f>(J2982/86400)+25569+(-6/24)</f>
        <v>42219.665856481486</v>
      </c>
      <c r="T2982" s="9">
        <f>(I2982/86400)+25569+(-6/24)</f>
        <v>42239.833333333328</v>
      </c>
      <c r="U2982">
        <f>VLOOKUP(F2982,Statenum_data!$A$1:$B$4,2,FALSE)</f>
        <v>1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 s="1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>
        <f>E2983/L2983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9">
        <f>(J2983/86400)+25569+(-6/24)</f>
        <v>42225.309675925921</v>
      </c>
      <c r="T2983" s="9">
        <f>(I2983/86400)+25569+(-6/24)</f>
        <v>42270.309675925921</v>
      </c>
      <c r="U2983">
        <f>VLOOKUP(F2983,Statenum_data!$A$1:$B$4,2,FALSE)</f>
        <v>1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 s="13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>
        <f>E2984/L2984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9">
        <f>(J2984/86400)+25569+(-6/24)</f>
        <v>42381.436840277776</v>
      </c>
      <c r="T2984" s="9">
        <f>(I2984/86400)+25569+(-6/24)</f>
        <v>42411.436840277776</v>
      </c>
      <c r="U2984">
        <f>VLOOKUP(F2984,Statenum_data!$A$1:$B$4,2,FALSE)</f>
        <v>1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 s="13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>
        <f>E2985/L2985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9">
        <f>(J2985/86400)+25569+(-6/24)</f>
        <v>41894.382361111115</v>
      </c>
      <c r="T2985" s="9">
        <f>(I2985/86400)+25569+(-6/24)</f>
        <v>41954.424027777779</v>
      </c>
      <c r="U2985">
        <f>VLOOKUP(F2985,Statenum_data!$A$1:$B$4,2,FALSE)</f>
        <v>1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 s="13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>
        <f>E2986/L2986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9">
        <f>(J2986/86400)+25569+(-6/24)</f>
        <v>42576.028715277775</v>
      </c>
      <c r="T2986" s="9">
        <f>(I2986/86400)+25569+(-6/24)</f>
        <v>42606.028715277775</v>
      </c>
      <c r="U2986">
        <f>VLOOKUP(F2986,Statenum_data!$A$1:$B$4,2,FALSE)</f>
        <v>1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 s="13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>
        <f>E2987/L2987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9">
        <f>(J2987/86400)+25569+(-6/24)</f>
        <v>42654.723703703705</v>
      </c>
      <c r="T2987" s="9">
        <f>(I2987/86400)+25569+(-6/24)</f>
        <v>42673.916666666672</v>
      </c>
      <c r="U2987">
        <f>VLOOKUP(F2987,Statenum_data!$A$1:$B$4,2,FALSE)</f>
        <v>1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 s="13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>
        <f>E2988/L2988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9">
        <f>(J2988/86400)+25569+(-6/24)</f>
        <v>42431.250069444446</v>
      </c>
      <c r="T2988" s="9">
        <f>(I2988/86400)+25569+(-6/24)</f>
        <v>42491.208402777775</v>
      </c>
      <c r="U2988">
        <f>VLOOKUP(F2988,Statenum_data!$A$1:$B$4,2,FALSE)</f>
        <v>1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 s="13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>
        <f>E2989/L2989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9">
        <f>(J2989/86400)+25569+(-6/24)</f>
        <v>42627.057303240741</v>
      </c>
      <c r="T2989" s="9">
        <f>(I2989/86400)+25569+(-6/24)</f>
        <v>42655.75</v>
      </c>
      <c r="U2989">
        <f>VLOOKUP(F2989,Statenum_data!$A$1:$B$4,2,FALSE)</f>
        <v>1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 s="13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>
        <f>E2990/L2990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9">
        <f>(J2990/86400)+25569+(-6/24)</f>
        <v>42511.11204861111</v>
      </c>
      <c r="T2990" s="9">
        <f>(I2990/86400)+25569+(-6/24)</f>
        <v>42541.11204861111</v>
      </c>
      <c r="U2990">
        <f>VLOOKUP(F2990,Statenum_data!$A$1:$B$4,2,FALSE)</f>
        <v>1</v>
      </c>
    </row>
    <row r="2991" spans="1:21" x14ac:dyDescent="0.2">
      <c r="A2991">
        <v>2989</v>
      </c>
      <c r="B2991" s="3" t="s">
        <v>2989</v>
      </c>
      <c r="C2991" s="3" t="s">
        <v>7099</v>
      </c>
      <c r="D2991" s="13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>
        <f>E2991/L2991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9">
        <f>(J2991/86400)+25569+(-6/24)</f>
        <v>42336.77039351852</v>
      </c>
      <c r="T2991" s="9">
        <f>(I2991/86400)+25569+(-6/24)</f>
        <v>42358.957638888889</v>
      </c>
      <c r="U2991">
        <f>VLOOKUP(F2991,Statenum_data!$A$1:$B$4,2,FALSE)</f>
        <v>1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 s="13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>
        <f>E2992/L2992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9">
        <f>(J2992/86400)+25569+(-6/24)</f>
        <v>42341.32430555555</v>
      </c>
      <c r="T2992" s="9">
        <f>(I2992/86400)+25569+(-6/24)</f>
        <v>42376.32430555555</v>
      </c>
      <c r="U2992">
        <f>VLOOKUP(F2992,Statenum_data!$A$1:$B$4,2,FALSE)</f>
        <v>1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 s="1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>
        <f>E2993/L2993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9">
        <f>(J2993/86400)+25569+(-6/24)</f>
        <v>42740.587152777778</v>
      </c>
      <c r="T2993" s="9">
        <f>(I2993/86400)+25569+(-6/24)</f>
        <v>42762.587152777778</v>
      </c>
      <c r="U2993">
        <f>VLOOKUP(F2993,Statenum_data!$A$1:$B$4,2,FALSE)</f>
        <v>1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 s="13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>
        <f>E2994/L2994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9">
        <f>(J2994/86400)+25569+(-6/24)</f>
        <v>42622.517476851848</v>
      </c>
      <c r="T2994" s="9">
        <f>(I2994/86400)+25569+(-6/24)</f>
        <v>42652.517476851848</v>
      </c>
      <c r="U2994">
        <f>VLOOKUP(F2994,Statenum_data!$A$1:$B$4,2,FALSE)</f>
        <v>1</v>
      </c>
    </row>
    <row r="2995" spans="1:21" x14ac:dyDescent="0.2">
      <c r="A2995">
        <v>2993</v>
      </c>
      <c r="B2995" s="3" t="s">
        <v>2993</v>
      </c>
      <c r="C2995" s="3" t="s">
        <v>7103</v>
      </c>
      <c r="D2995" s="13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>
        <f>E2995/L2995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9">
        <f>(J2995/86400)+25569+(-6/24)</f>
        <v>42390.588738425926</v>
      </c>
      <c r="T2995" s="9">
        <f>(I2995/86400)+25569+(-6/24)</f>
        <v>42420.588738425926</v>
      </c>
      <c r="U2995">
        <f>VLOOKUP(F2995,Statenum_data!$A$1:$B$4,2,FALSE)</f>
        <v>1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 s="13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>
        <f>E2996/L2996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9">
        <f>(J2996/86400)+25569+(-6/24)</f>
        <v>41885.228842592594</v>
      </c>
      <c r="T2996" s="9">
        <f>(I2996/86400)+25569+(-6/24)</f>
        <v>41915.228842592594</v>
      </c>
      <c r="U2996">
        <f>VLOOKUP(F2996,Statenum_data!$A$1:$B$4,2,FALSE)</f>
        <v>1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 s="13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>
        <f>E2997/L2997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9">
        <f>(J2997/86400)+25569+(-6/24)</f>
        <v>42724.415173611109</v>
      </c>
      <c r="T2997" s="9">
        <f>(I2997/86400)+25569+(-6/24)</f>
        <v>42754.415173611109</v>
      </c>
      <c r="U2997">
        <f>VLOOKUP(F2997,Statenum_data!$A$1:$B$4,2,FALSE)</f>
        <v>1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 s="13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>
        <f>E2998/L2998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9">
        <f>(J2998/86400)+25569+(-6/24)</f>
        <v>42090.662499999999</v>
      </c>
      <c r="T2998" s="9">
        <f>(I2998/86400)+25569+(-6/24)</f>
        <v>42150.662499999999</v>
      </c>
      <c r="U2998">
        <f>VLOOKUP(F2998,Statenum_data!$A$1:$B$4,2,FALSE)</f>
        <v>1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 s="13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>
        <f>E2999/L2999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9">
        <f>(J2999/86400)+25569+(-6/24)</f>
        <v>42775.483715277776</v>
      </c>
      <c r="T2999" s="9">
        <f>(I2999/86400)+25569+(-6/24)</f>
        <v>42792.957638888889</v>
      </c>
      <c r="U2999">
        <f>VLOOKUP(F2999,Statenum_data!$A$1:$B$4,2,FALSE)</f>
        <v>1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 s="13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>
        <f>E3000/L3000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9">
        <f>(J3000/86400)+25569+(-6/24)</f>
        <v>41777.943622685183</v>
      </c>
      <c r="T3000" s="9">
        <f>(I3000/86400)+25569+(-6/24)</f>
        <v>41805.934027777781</v>
      </c>
      <c r="U3000">
        <f>VLOOKUP(F3000,Statenum_data!$A$1:$B$4,2,FALSE)</f>
        <v>1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 s="13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>
        <f>E3001/L3001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9">
        <f>(J3001/86400)+25569+(-6/24)</f>
        <v>42780.490277777775</v>
      </c>
      <c r="T3001" s="9">
        <f>(I3001/86400)+25569+(-6/24)</f>
        <v>42794.833333333328</v>
      </c>
      <c r="U3001">
        <f>VLOOKUP(F3001,Statenum_data!$A$1:$B$4,2,FALSE)</f>
        <v>1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 s="13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>
        <f>E3002/L3002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9">
        <f>(J3002/86400)+25569+(-6/24)</f>
        <v>42752.577199074076</v>
      </c>
      <c r="T3002" s="9">
        <f>(I3002/86400)+25569+(-6/24)</f>
        <v>42766.5</v>
      </c>
      <c r="U3002">
        <f>VLOOKUP(F3002,Statenum_data!$A$1:$B$4,2,FALSE)</f>
        <v>1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 s="1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>
        <f>E3003/L3003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9">
        <f>(J3003/86400)+25569+(-6/24)</f>
        <v>42534.645625000005</v>
      </c>
      <c r="T3003" s="9">
        <f>(I3003/86400)+25569+(-6/24)</f>
        <v>42564.645625000005</v>
      </c>
      <c r="U3003">
        <f>VLOOKUP(F3003,Statenum_data!$A$1:$B$4,2,FALSE)</f>
        <v>1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 s="13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>
        <f>E3004/L3004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9">
        <f>(J3004/86400)+25569+(-6/24)</f>
        <v>41239.58625</v>
      </c>
      <c r="T3004" s="9">
        <f>(I3004/86400)+25569+(-6/24)</f>
        <v>41269.58625</v>
      </c>
      <c r="U3004">
        <f>VLOOKUP(F3004,Statenum_data!$A$1:$B$4,2,FALSE)</f>
        <v>1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 s="13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>
        <f>E3005/L3005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9">
        <f>(J3005/86400)+25569+(-6/24)</f>
        <v>42398.599259259259</v>
      </c>
      <c r="T3005" s="9">
        <f>(I3005/86400)+25569+(-6/24)</f>
        <v>42429.999305555553</v>
      </c>
      <c r="U3005">
        <f>VLOOKUP(F3005,Statenum_data!$A$1:$B$4,2,FALSE)</f>
        <v>1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 s="13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>
        <f>E3006/L3006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9">
        <f>(J3006/86400)+25569+(-6/24)</f>
        <v>41928.631064814814</v>
      </c>
      <c r="T3006" s="9">
        <f>(I3006/86400)+25569+(-6/24)</f>
        <v>41958.672731481478</v>
      </c>
      <c r="U3006">
        <f>VLOOKUP(F3006,Statenum_data!$A$1:$B$4,2,FALSE)</f>
        <v>1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 s="13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>
        <f>E3007/L3007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9">
        <f>(J3007/86400)+25569+(-6/24)</f>
        <v>41888.424826388888</v>
      </c>
      <c r="T3007" s="9">
        <f>(I3007/86400)+25569+(-6/24)</f>
        <v>41918.424826388888</v>
      </c>
      <c r="U3007">
        <f>VLOOKUP(F3007,Statenum_data!$A$1:$B$4,2,FALSE)</f>
        <v>1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 s="13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>
        <f>E3008/L3008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9">
        <f>(J3008/86400)+25569+(-6/24)</f>
        <v>41957.506840277776</v>
      </c>
      <c r="T3008" s="9">
        <f>(I3008/86400)+25569+(-6/24)</f>
        <v>41987.506840277776</v>
      </c>
      <c r="U3008">
        <f>VLOOKUP(F3008,Statenum_data!$A$1:$B$4,2,FALSE)</f>
        <v>1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 s="13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>
        <f>E3009/L3009</f>
        <v>54</v>
      </c>
      <c r="Q3009" t="str">
        <f>LEFT(N3009,FIND("/",N3009)-1)</f>
        <v>theater</v>
      </c>
      <c r="R3009" t="str">
        <f>RIGHT(N3009,LEN(N3009)-FIND("/",N3009))</f>
        <v>spaces</v>
      </c>
      <c r="S3009" s="9">
        <f>(J3009/86400)+25569+(-6/24)</f>
        <v>42097.966238425928</v>
      </c>
      <c r="T3009" s="9">
        <f>(I3009/86400)+25569+(-6/24)</f>
        <v>42118.966238425928</v>
      </c>
      <c r="U3009">
        <f>VLOOKUP(F3009,Statenum_data!$A$1:$B$4,2,FALSE)</f>
        <v>1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 s="13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>
        <f>E3010/L3010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9">
        <f>(J3010/86400)+25569+(-6/24)</f>
        <v>42359.962025462963</v>
      </c>
      <c r="T3010" s="9">
        <f>(I3010/86400)+25569+(-6/24)</f>
        <v>42389.962025462963</v>
      </c>
      <c r="U3010">
        <f>VLOOKUP(F3010,Statenum_data!$A$1:$B$4,2,FALSE)</f>
        <v>1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 s="13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>
        <f>E3011/L3011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9">
        <f>(J3011/86400)+25569+(-6/24)</f>
        <v>41939.319907407407</v>
      </c>
      <c r="T3011" s="9">
        <f>(I3011/86400)+25569+(-6/24)</f>
        <v>41969.361574074079</v>
      </c>
      <c r="U3011">
        <f>VLOOKUP(F3011,Statenum_data!$A$1:$B$4,2,FALSE)</f>
        <v>1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 s="13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>
        <f>E3012/L3012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9">
        <f>(J3012/86400)+25569+(-6/24)</f>
        <v>41996.582395833335</v>
      </c>
      <c r="T3012" s="9">
        <f>(I3012/86400)+25569+(-6/24)</f>
        <v>42056.582395833335</v>
      </c>
      <c r="U3012">
        <f>VLOOKUP(F3012,Statenum_data!$A$1:$B$4,2,FALSE)</f>
        <v>1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 s="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>
        <f>E3013/L3013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9">
        <f>(J3013/86400)+25569+(-6/24)</f>
        <v>42334.218935185185</v>
      </c>
      <c r="T3013" s="9">
        <f>(I3013/86400)+25569+(-6/24)</f>
        <v>42361.707638888889</v>
      </c>
      <c r="U3013">
        <f>VLOOKUP(F3013,Statenum_data!$A$1:$B$4,2,FALSE)</f>
        <v>1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 s="13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>
        <f>E3014/L3014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9">
        <f>(J3014/86400)+25569+(-6/24)</f>
        <v>42024.452893518523</v>
      </c>
      <c r="T3014" s="9">
        <f>(I3014/86400)+25569+(-6/24)</f>
        <v>42045.452893518523</v>
      </c>
      <c r="U3014">
        <f>VLOOKUP(F3014,Statenum_data!$A$1:$B$4,2,FALSE)</f>
        <v>1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 s="13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>
        <f>E3015/L3015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9">
        <f>(J3015/86400)+25569+(-6/24)</f>
        <v>42146.586215277777</v>
      </c>
      <c r="T3015" s="9">
        <f>(I3015/86400)+25569+(-6/24)</f>
        <v>42176.586215277777</v>
      </c>
      <c r="U3015">
        <f>VLOOKUP(F3015,Statenum_data!$A$1:$B$4,2,FALSE)</f>
        <v>1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 s="13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>
        <f>E3016/L3016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9">
        <f>(J3016/86400)+25569+(-6/24)</f>
        <v>41919.873611111107</v>
      </c>
      <c r="T3016" s="9">
        <f>(I3016/86400)+25569+(-6/24)</f>
        <v>41947.958333333336</v>
      </c>
      <c r="U3016">
        <f>VLOOKUP(F3016,Statenum_data!$A$1:$B$4,2,FALSE)</f>
        <v>1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 s="13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>
        <f>E3017/L3017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9">
        <f>(J3017/86400)+25569+(-6/24)</f>
        <v>41785.47729166667</v>
      </c>
      <c r="T3017" s="9">
        <f>(I3017/86400)+25569+(-6/24)</f>
        <v>41800.916666666664</v>
      </c>
      <c r="U3017">
        <f>VLOOKUP(F3017,Statenum_data!$A$1:$B$4,2,FALSE)</f>
        <v>1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 s="13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>
        <f>E3018/L3018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9">
        <f>(J3018/86400)+25569+(-6/24)</f>
        <v>41778.298055555555</v>
      </c>
      <c r="T3018" s="9">
        <f>(I3018/86400)+25569+(-6/24)</f>
        <v>41838.298055555555</v>
      </c>
      <c r="U3018">
        <f>VLOOKUP(F3018,Statenum_data!$A$1:$B$4,2,FALSE)</f>
        <v>1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 s="13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>
        <f>E3019/L3019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9">
        <f>(J3019/86400)+25569+(-6/24)</f>
        <v>41841.600034722222</v>
      </c>
      <c r="T3019" s="9">
        <f>(I3019/86400)+25569+(-6/24)</f>
        <v>41871.600034722222</v>
      </c>
      <c r="U3019">
        <f>VLOOKUP(F3019,Statenum_data!$A$1:$B$4,2,FALSE)</f>
        <v>1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 s="13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>
        <f>E3020/L3020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9">
        <f>(J3020/86400)+25569+(-6/24)</f>
        <v>42163.048333333332</v>
      </c>
      <c r="T3020" s="9">
        <f>(I3020/86400)+25569+(-6/24)</f>
        <v>42205.666666666672</v>
      </c>
      <c r="U3020">
        <f>VLOOKUP(F3020,Statenum_data!$A$1:$B$4,2,FALSE)</f>
        <v>1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 s="13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>
        <f>E3021/L3021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9">
        <f>(J3021/86400)+25569+(-6/24)</f>
        <v>41758.583564814813</v>
      </c>
      <c r="T3021" s="9">
        <f>(I3021/86400)+25569+(-6/24)</f>
        <v>41785.875</v>
      </c>
      <c r="U3021">
        <f>VLOOKUP(F3021,Statenum_data!$A$1:$B$4,2,FALSE)</f>
        <v>1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 s="13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>
        <f>E3022/L3022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9">
        <f>(J3022/86400)+25569+(-6/24)</f>
        <v>42170.596446759257</v>
      </c>
      <c r="T3022" s="9">
        <f>(I3022/86400)+25569+(-6/24)</f>
        <v>42230.596446759257</v>
      </c>
      <c r="U3022">
        <f>VLOOKUP(F3022,Statenum_data!$A$1:$B$4,2,FALSE)</f>
        <v>1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 s="1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>
        <f>E3023/L3023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9">
        <f>(J3023/86400)+25569+(-6/24)</f>
        <v>42660.368854166663</v>
      </c>
      <c r="T3023" s="9">
        <f>(I3023/86400)+25569+(-6/24)</f>
        <v>42695.999305555553</v>
      </c>
      <c r="U3023">
        <f>VLOOKUP(F3023,Statenum_data!$A$1:$B$4,2,FALSE)</f>
        <v>1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 s="13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>
        <f>E3024/L3024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9">
        <f>(J3024/86400)+25569+(-6/24)</f>
        <v>42564.70380787037</v>
      </c>
      <c r="T3024" s="9">
        <f>(I3024/86400)+25569+(-6/24)</f>
        <v>42609.70380787037</v>
      </c>
      <c r="U3024">
        <f>VLOOKUP(F3024,Statenum_data!$A$1:$B$4,2,FALSE)</f>
        <v>1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 s="13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>
        <f>E3025/L3025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9">
        <f>(J3025/86400)+25569+(-6/24)</f>
        <v>42121.425763888888</v>
      </c>
      <c r="T3025" s="9">
        <f>(I3025/86400)+25569+(-6/24)</f>
        <v>42166.425763888888</v>
      </c>
      <c r="U3025">
        <f>VLOOKUP(F3025,Statenum_data!$A$1:$B$4,2,FALSE)</f>
        <v>1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 s="13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>
        <f>E3026/L3026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9">
        <f>(J3026/86400)+25569+(-6/24)</f>
        <v>41158.743923611109</v>
      </c>
      <c r="T3026" s="9">
        <f>(I3026/86400)+25569+(-6/24)</f>
        <v>41188.743923611109</v>
      </c>
      <c r="U3026">
        <f>VLOOKUP(F3026,Statenum_data!$A$1:$B$4,2,FALSE)</f>
        <v>1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 s="13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>
        <f>E3027/L3027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9">
        <f>(J3027/86400)+25569+(-6/24)</f>
        <v>41761.259409722225</v>
      </c>
      <c r="T3027" s="9">
        <f>(I3027/86400)+25569+(-6/24)</f>
        <v>41789.416666666664</v>
      </c>
      <c r="U3027">
        <f>VLOOKUP(F3027,Statenum_data!$A$1:$B$4,2,FALSE)</f>
        <v>1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 s="13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>
        <f>E3028/L3028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9">
        <f>(J3028/86400)+25569+(-6/24)</f>
        <v>42783.209398148145</v>
      </c>
      <c r="T3028" s="9">
        <f>(I3028/86400)+25569+(-6/24)</f>
        <v>42797.209398148145</v>
      </c>
      <c r="U3028">
        <f>VLOOKUP(F3028,Statenum_data!$A$1:$B$4,2,FALSE)</f>
        <v>1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 s="13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>
        <f>E3029/L3029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9">
        <f>(J3029/86400)+25569+(-6/24)</f>
        <v>42053.454293981486</v>
      </c>
      <c r="T3029" s="9">
        <f>(I3029/86400)+25569+(-6/24)</f>
        <v>42083.412627314814</v>
      </c>
      <c r="U3029">
        <f>VLOOKUP(F3029,Statenum_data!$A$1:$B$4,2,FALSE)</f>
        <v>1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 s="13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>
        <f>E3030/L3030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9">
        <f>(J3030/86400)+25569+(-6/24)</f>
        <v>42567.014178240745</v>
      </c>
      <c r="T3030" s="9">
        <f>(I3030/86400)+25569+(-6/24)</f>
        <v>42597.014178240745</v>
      </c>
      <c r="U3030">
        <f>VLOOKUP(F3030,Statenum_data!$A$1:$B$4,2,FALSE)</f>
        <v>1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 s="13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>
        <f>E3031/L3031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9">
        <f>(J3031/86400)+25569+(-6/24)</f>
        <v>41932.458877314813</v>
      </c>
      <c r="T3031" s="9">
        <f>(I3031/86400)+25569+(-6/24)</f>
        <v>41960.940972222219</v>
      </c>
      <c r="U3031">
        <f>VLOOKUP(F3031,Statenum_data!$A$1:$B$4,2,FALSE)</f>
        <v>1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 s="13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>
        <f>E3032/L3032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9">
        <f>(J3032/86400)+25569+(-6/24)</f>
        <v>42233.497349537036</v>
      </c>
      <c r="T3032" s="9">
        <f>(I3032/86400)+25569+(-6/24)</f>
        <v>42263.497349537036</v>
      </c>
      <c r="U3032">
        <f>VLOOKUP(F3032,Statenum_data!$A$1:$B$4,2,FALSE)</f>
        <v>1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 s="1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>
        <f>E3033/L3033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9">
        <f>(J3033/86400)+25569+(-6/24)</f>
        <v>42597.632488425923</v>
      </c>
      <c r="T3033" s="9">
        <f>(I3033/86400)+25569+(-6/24)</f>
        <v>42657.632488425923</v>
      </c>
      <c r="U3033">
        <f>VLOOKUP(F3033,Statenum_data!$A$1:$B$4,2,FALSE)</f>
        <v>1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 s="13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>
        <f>E3034/L3034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9">
        <f>(J3034/86400)+25569+(-6/24)</f>
        <v>42227.794664351852</v>
      </c>
      <c r="T3034" s="9">
        <f>(I3034/86400)+25569+(-6/24)</f>
        <v>42257.794664351852</v>
      </c>
      <c r="U3034">
        <f>VLOOKUP(F3034,Statenum_data!$A$1:$B$4,2,FALSE)</f>
        <v>1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 s="13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>
        <f>E3035/L3035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9">
        <f>(J3035/86400)+25569+(-6/24)</f>
        <v>42569.860243055555</v>
      </c>
      <c r="T3035" s="9">
        <f>(I3035/86400)+25569+(-6/24)</f>
        <v>42599.860243055555</v>
      </c>
      <c r="U3035">
        <f>VLOOKUP(F3035,Statenum_data!$A$1:$B$4,2,FALSE)</f>
        <v>1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 s="13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>
        <f>E3036/L3036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9">
        <f>(J3036/86400)+25569+(-6/24)</f>
        <v>42644.285358796296</v>
      </c>
      <c r="T3036" s="9">
        <f>(I3036/86400)+25569+(-6/24)</f>
        <v>42674.915972222225</v>
      </c>
      <c r="U3036">
        <f>VLOOKUP(F3036,Statenum_data!$A$1:$B$4,2,FALSE)</f>
        <v>1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 s="13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>
        <f>E3037/L3037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9">
        <f>(J3037/86400)+25569+(-6/24)</f>
        <v>41368.310289351852</v>
      </c>
      <c r="T3037" s="9">
        <f>(I3037/86400)+25569+(-6/24)</f>
        <v>41398.310289351852</v>
      </c>
      <c r="U3037">
        <f>VLOOKUP(F3037,Statenum_data!$A$1:$B$4,2,FALSE)</f>
        <v>1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 s="13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>
        <f>E3038/L3038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9">
        <f>(J3038/86400)+25569+(-6/24)</f>
        <v>41466.535231481481</v>
      </c>
      <c r="T3038" s="9">
        <f>(I3038/86400)+25569+(-6/24)</f>
        <v>41502.249305555553</v>
      </c>
      <c r="U3038">
        <f>VLOOKUP(F3038,Statenum_data!$A$1:$B$4,2,FALSE)</f>
        <v>1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 s="13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>
        <f>E3039/L3039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9">
        <f>(J3039/86400)+25569+(-6/24)</f>
        <v>40378.643206018518</v>
      </c>
      <c r="T3039" s="9">
        <f>(I3039/86400)+25569+(-6/24)</f>
        <v>40452.957638888889</v>
      </c>
      <c r="U3039">
        <f>VLOOKUP(F3039,Statenum_data!$A$1:$B$4,2,FALSE)</f>
        <v>1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 s="13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>
        <f>E3040/L3040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9">
        <f>(J3040/86400)+25569+(-6/24)</f>
        <v>42373.002280092594</v>
      </c>
      <c r="T3040" s="9">
        <f>(I3040/86400)+25569+(-6/24)</f>
        <v>42433.002280092594</v>
      </c>
      <c r="U3040">
        <f>VLOOKUP(F3040,Statenum_data!$A$1:$B$4,2,FALSE)</f>
        <v>1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 s="13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>
        <f>E3041/L3041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9">
        <f>(J3041/86400)+25569+(-6/24)</f>
        <v>41610.544421296298</v>
      </c>
      <c r="T3041" s="9">
        <f>(I3041/86400)+25569+(-6/24)</f>
        <v>41637.082638888889</v>
      </c>
      <c r="U3041">
        <f>VLOOKUP(F3041,Statenum_data!$A$1:$B$4,2,FALSE)</f>
        <v>1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 s="13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>
        <f>E3042/L3042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9">
        <f>(J3042/86400)+25569+(-6/24)</f>
        <v>42177.541909722218</v>
      </c>
      <c r="T3042" s="9">
        <f>(I3042/86400)+25569+(-6/24)</f>
        <v>42181.708333333328</v>
      </c>
      <c r="U3042">
        <f>VLOOKUP(F3042,Statenum_data!$A$1:$B$4,2,FALSE)</f>
        <v>1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 s="1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>
        <f>E3043/L3043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9">
        <f>(J3043/86400)+25569+(-6/24)</f>
        <v>42359.618611111116</v>
      </c>
      <c r="T3043" s="9">
        <f>(I3043/86400)+25569+(-6/24)</f>
        <v>42389.618611111116</v>
      </c>
      <c r="U3043">
        <f>VLOOKUP(F3043,Statenum_data!$A$1:$B$4,2,FALSE)</f>
        <v>1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 s="13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>
        <f>E3044/L3044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9">
        <f>(J3044/86400)+25569+(-6/24)</f>
        <v>42253.438043981485</v>
      </c>
      <c r="T3044" s="9">
        <f>(I3044/86400)+25569+(-6/24)</f>
        <v>42283.438043981485</v>
      </c>
      <c r="U3044">
        <f>VLOOKUP(F3044,Statenum_data!$A$1:$B$4,2,FALSE)</f>
        <v>1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 s="13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>
        <f>E3045/L3045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9">
        <f>(J3045/86400)+25569+(-6/24)</f>
        <v>42082.820590277777</v>
      </c>
      <c r="T3045" s="9">
        <f>(I3045/86400)+25569+(-6/24)</f>
        <v>42109.868055555555</v>
      </c>
      <c r="U3045">
        <f>VLOOKUP(F3045,Statenum_data!$A$1:$B$4,2,FALSE)</f>
        <v>1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 s="13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>
        <f>E3046/L3046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9">
        <f>(J3046/86400)+25569+(-6/24)</f>
        <v>42387.4768287037</v>
      </c>
      <c r="T3046" s="9">
        <f>(I3046/86400)+25569+(-6/24)</f>
        <v>42402.4768287037</v>
      </c>
      <c r="U3046">
        <f>VLOOKUP(F3046,Statenum_data!$A$1:$B$4,2,FALSE)</f>
        <v>1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 s="13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>
        <f>E3047/L3047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9">
        <f>(J3047/86400)+25569+(-6/24)</f>
        <v>41842.905729166669</v>
      </c>
      <c r="T3047" s="9">
        <f>(I3047/86400)+25569+(-6/24)</f>
        <v>41872.905729166669</v>
      </c>
      <c r="U3047">
        <f>VLOOKUP(F3047,Statenum_data!$A$1:$B$4,2,FALSE)</f>
        <v>1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 s="13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>
        <f>E3048/L3048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9">
        <f>(J3048/86400)+25569+(-6/24)</f>
        <v>41862.553078703706</v>
      </c>
      <c r="T3048" s="9">
        <f>(I3048/86400)+25569+(-6/24)</f>
        <v>41891.952777777777</v>
      </c>
      <c r="U3048">
        <f>VLOOKUP(F3048,Statenum_data!$A$1:$B$4,2,FALSE)</f>
        <v>1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 s="13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>
        <f>E3049/L3049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9">
        <f>(J3049/86400)+25569+(-6/24)</f>
        <v>42443.739050925928</v>
      </c>
      <c r="T3049" s="9">
        <f>(I3049/86400)+25569+(-6/24)</f>
        <v>42487.302777777775</v>
      </c>
      <c r="U3049">
        <f>VLOOKUP(F3049,Statenum_data!$A$1:$B$4,2,FALSE)</f>
        <v>1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 s="13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>
        <f>E3050/L3050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9">
        <f>(J3050/86400)+25569+(-6/24)</f>
        <v>41975.651180555556</v>
      </c>
      <c r="T3050" s="9">
        <f>(I3050/86400)+25569+(-6/24)</f>
        <v>42004.640277777777</v>
      </c>
      <c r="U3050">
        <f>VLOOKUP(F3050,Statenum_data!$A$1:$B$4,2,FALSE)</f>
        <v>1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 s="13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>
        <f>E3051/L3051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9">
        <f>(J3051/86400)+25569+(-6/24)</f>
        <v>42138.764525462961</v>
      </c>
      <c r="T3051" s="9">
        <f>(I3051/86400)+25569+(-6/24)</f>
        <v>42168.764525462961</v>
      </c>
      <c r="U3051">
        <f>VLOOKUP(F3051,Statenum_data!$A$1:$B$4,2,FALSE)</f>
        <v>1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 s="13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>
        <f>E3052/L3052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9">
        <f>(J3052/86400)+25569+(-6/24)</f>
        <v>42464.91851851852</v>
      </c>
      <c r="T3052" s="9">
        <f>(I3052/86400)+25569+(-6/24)</f>
        <v>42494.91851851852</v>
      </c>
      <c r="U3052">
        <f>VLOOKUP(F3052,Statenum_data!$A$1:$B$4,2,FALSE)</f>
        <v>1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 s="1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>
        <f>E3053/L3053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9">
        <f>(J3053/86400)+25569+(-6/24)</f>
        <v>42744.166030092594</v>
      </c>
      <c r="T3053" s="9">
        <f>(I3053/86400)+25569+(-6/24)</f>
        <v>42774.166030092594</v>
      </c>
      <c r="U3053">
        <f>VLOOKUP(F3053,Statenum_data!$A$1:$B$4,2,FALSE)</f>
        <v>2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 s="13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>
        <f>E3054/L3054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9">
        <f>(J3054/86400)+25569+(-6/24)</f>
        <v>42122.420069444444</v>
      </c>
      <c r="T3054" s="9">
        <f>(I3054/86400)+25569+(-6/24)</f>
        <v>42152.415972222225</v>
      </c>
      <c r="U3054">
        <f>VLOOKUP(F3054,Statenum_data!$A$1:$B$4,2,FALSE)</f>
        <v>2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 s="13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>
        <f>E3055/L3055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9">
        <f>(J3055/86400)+25569+(-6/24)</f>
        <v>41862.511724537035</v>
      </c>
      <c r="T3055" s="9">
        <f>(I3055/86400)+25569+(-6/24)</f>
        <v>41913.915972222225</v>
      </c>
      <c r="U3055">
        <f>VLOOKUP(F3055,Statenum_data!$A$1:$B$4,2,FALSE)</f>
        <v>2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 s="13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t="e">
        <f>E3056/L3056</f>
        <v>#DIV/0!</v>
      </c>
      <c r="Q3056" t="str">
        <f>LEFT(N3056,FIND("/",N3056)-1)</f>
        <v>theater</v>
      </c>
      <c r="R3056" t="str">
        <f>RIGHT(N3056,LEN(N3056)-FIND("/",N3056))</f>
        <v>spaces</v>
      </c>
      <c r="S3056" s="9">
        <f>(J3056/86400)+25569+(-6/24)</f>
        <v>42027.582800925928</v>
      </c>
      <c r="T3056" s="9">
        <f>(I3056/86400)+25569+(-6/24)</f>
        <v>42064.794444444444</v>
      </c>
      <c r="U3056">
        <f>VLOOKUP(F3056,Statenum_data!$A$1:$B$4,2,FALSE)</f>
        <v>2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 s="13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>
        <f>E3057/L3057</f>
        <v>1</v>
      </c>
      <c r="Q3057" t="str">
        <f>LEFT(N3057,FIND("/",N3057)-1)</f>
        <v>theater</v>
      </c>
      <c r="R3057" t="str">
        <f>RIGHT(N3057,LEN(N3057)-FIND("/",N3057))</f>
        <v>spaces</v>
      </c>
      <c r="S3057" s="9">
        <f>(J3057/86400)+25569+(-6/24)</f>
        <v>41953.70821759259</v>
      </c>
      <c r="T3057" s="9">
        <f>(I3057/86400)+25569+(-6/24)</f>
        <v>42013.70821759259</v>
      </c>
      <c r="U3057">
        <f>VLOOKUP(F3057,Statenum_data!$A$1:$B$4,2,FALSE)</f>
        <v>2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 s="13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t="e">
        <f>E3058/L3058</f>
        <v>#DIV/0!</v>
      </c>
      <c r="Q3058" t="str">
        <f>LEFT(N3058,FIND("/",N3058)-1)</f>
        <v>theater</v>
      </c>
      <c r="R3058" t="str">
        <f>RIGHT(N3058,LEN(N3058)-FIND("/",N3058))</f>
        <v>spaces</v>
      </c>
      <c r="S3058" s="9">
        <f>(J3058/86400)+25569+(-6/24)</f>
        <v>41851.386388888888</v>
      </c>
      <c r="T3058" s="9">
        <f>(I3058/86400)+25569+(-6/24)</f>
        <v>41911.386388888888</v>
      </c>
      <c r="U3058">
        <f>VLOOKUP(F3058,Statenum_data!$A$1:$B$4,2,FALSE)</f>
        <v>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 s="13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t="e">
        <f>E3059/L3059</f>
        <v>#DIV/0!</v>
      </c>
      <c r="Q3059" t="str">
        <f>LEFT(N3059,FIND("/",N3059)-1)</f>
        <v>theater</v>
      </c>
      <c r="R3059" t="str">
        <f>RIGHT(N3059,LEN(N3059)-FIND("/",N3059))</f>
        <v>spaces</v>
      </c>
      <c r="S3059" s="9">
        <f>(J3059/86400)+25569+(-6/24)</f>
        <v>42433.400590277779</v>
      </c>
      <c r="T3059" s="9">
        <f>(I3059/86400)+25569+(-6/24)</f>
        <v>42463.358923611115</v>
      </c>
      <c r="U3059">
        <f>VLOOKUP(F3059,Statenum_data!$A$1:$B$4,2,FALSE)</f>
        <v>2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 s="13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>
        <f>E3060/L3060</f>
        <v>1</v>
      </c>
      <c r="Q3060" t="str">
        <f>LEFT(N3060,FIND("/",N3060)-1)</f>
        <v>theater</v>
      </c>
      <c r="R3060" t="str">
        <f>RIGHT(N3060,LEN(N3060)-FIND("/",N3060))</f>
        <v>spaces</v>
      </c>
      <c r="S3060" s="9">
        <f>(J3060/86400)+25569+(-6/24)</f>
        <v>42460.124305555553</v>
      </c>
      <c r="T3060" s="9">
        <f>(I3060/86400)+25569+(-6/24)</f>
        <v>42510.124305555553</v>
      </c>
      <c r="U3060">
        <f>VLOOKUP(F3060,Statenum_data!$A$1:$B$4,2,FALSE)</f>
        <v>2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 s="13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>
        <f>E3061/L3061</f>
        <v>41</v>
      </c>
      <c r="Q3061" t="str">
        <f>LEFT(N3061,FIND("/",N3061)-1)</f>
        <v>theater</v>
      </c>
      <c r="R3061" t="str">
        <f>RIGHT(N3061,LEN(N3061)-FIND("/",N3061))</f>
        <v>spaces</v>
      </c>
      <c r="S3061" s="9">
        <f>(J3061/86400)+25569+(-6/24)</f>
        <v>41829.685717592591</v>
      </c>
      <c r="T3061" s="9">
        <f>(I3061/86400)+25569+(-6/24)</f>
        <v>41859.685717592591</v>
      </c>
      <c r="U3061">
        <f>VLOOKUP(F3061,Statenum_data!$A$1:$B$4,2,FALSE)</f>
        <v>2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 s="13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>
        <f>E3062/L3062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9">
        <f>(J3062/86400)+25569+(-6/24)</f>
        <v>42245.024699074071</v>
      </c>
      <c r="T3062" s="9">
        <f>(I3062/86400)+25569+(-6/24)</f>
        <v>42275.024699074071</v>
      </c>
      <c r="U3062">
        <f>VLOOKUP(F3062,Statenum_data!$A$1:$B$4,2,FALSE)</f>
        <v>2</v>
      </c>
    </row>
    <row r="3063" spans="1:21" x14ac:dyDescent="0.2">
      <c r="A3063">
        <v>3061</v>
      </c>
      <c r="B3063" s="3" t="s">
        <v>3061</v>
      </c>
      <c r="C3063" s="3" t="s">
        <v>7171</v>
      </c>
      <c r="D3063" s="1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t="e">
        <f>E3063/L3063</f>
        <v>#DIV/0!</v>
      </c>
      <c r="Q3063" t="str">
        <f>LEFT(N3063,FIND("/",N3063)-1)</f>
        <v>theater</v>
      </c>
      <c r="R3063" t="str">
        <f>RIGHT(N3063,LEN(N3063)-FIND("/",N3063))</f>
        <v>spaces</v>
      </c>
      <c r="S3063" s="9">
        <f>(J3063/86400)+25569+(-6/24)</f>
        <v>41834.534120370372</v>
      </c>
      <c r="T3063" s="9">
        <f>(I3063/86400)+25569+(-6/24)</f>
        <v>41864.534120370372</v>
      </c>
      <c r="U3063">
        <f>VLOOKUP(F3063,Statenum_data!$A$1:$B$4,2,FALSE)</f>
        <v>2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 s="13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>
        <f>E3064/L3064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9">
        <f>(J3064/86400)+25569+(-6/24)</f>
        <v>42248.285787037035</v>
      </c>
      <c r="T3064" s="9">
        <f>(I3064/86400)+25569+(-6/24)</f>
        <v>42277.5</v>
      </c>
      <c r="U3064">
        <f>VLOOKUP(F3064,Statenum_data!$A$1:$B$4,2,FALSE)</f>
        <v>2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 s="13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>
        <f>E3065/L3065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9">
        <f>(J3065/86400)+25569+(-6/24)</f>
        <v>42630.672893518524</v>
      </c>
      <c r="T3065" s="9">
        <f>(I3065/86400)+25569+(-6/24)</f>
        <v>42665.672893518524</v>
      </c>
      <c r="U3065">
        <f>VLOOKUP(F3065,Statenum_data!$A$1:$B$4,2,FALSE)</f>
        <v>2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 s="13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>
        <f>E3066/L3066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9">
        <f>(J3066/86400)+25569+(-6/24)</f>
        <v>42298.880162037036</v>
      </c>
      <c r="T3066" s="9">
        <f>(I3066/86400)+25569+(-6/24)</f>
        <v>42330.040972222225</v>
      </c>
      <c r="U3066">
        <f>VLOOKUP(F3066,Statenum_data!$A$1:$B$4,2,FALSE)</f>
        <v>2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 s="13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>
        <f>E3067/L3067</f>
        <v>5</v>
      </c>
      <c r="Q3067" t="str">
        <f>LEFT(N3067,FIND("/",N3067)-1)</f>
        <v>theater</v>
      </c>
      <c r="R3067" t="str">
        <f>RIGHT(N3067,LEN(N3067)-FIND("/",N3067))</f>
        <v>spaces</v>
      </c>
      <c r="S3067" s="9">
        <f>(J3067/86400)+25569+(-6/24)</f>
        <v>41824.805231481485</v>
      </c>
      <c r="T3067" s="9">
        <f>(I3067/86400)+25569+(-6/24)</f>
        <v>41849.805231481485</v>
      </c>
      <c r="U3067">
        <f>VLOOKUP(F3067,Statenum_data!$A$1:$B$4,2,FALSE)</f>
        <v>2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 s="13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>
        <f>E3068/L3068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9">
        <f>(J3068/86400)+25569+(-6/24)</f>
        <v>42530.978437500002</v>
      </c>
      <c r="T3068" s="9">
        <f>(I3068/86400)+25569+(-6/24)</f>
        <v>42560.978437500002</v>
      </c>
      <c r="U3068">
        <f>VLOOKUP(F3068,Statenum_data!$A$1:$B$4,2,FALSE)</f>
        <v>2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 s="13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>
        <f>E3069/L3069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9">
        <f>(J3069/86400)+25569+(-6/24)</f>
        <v>42226.688414351855</v>
      </c>
      <c r="T3069" s="9">
        <f>(I3069/86400)+25569+(-6/24)</f>
        <v>42256.688414351855</v>
      </c>
      <c r="U3069">
        <f>VLOOKUP(F3069,Statenum_data!$A$1:$B$4,2,FALSE)</f>
        <v>2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 s="13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>
        <f>E3070/L3070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9">
        <f>(J3070/86400)+25569+(-6/24)</f>
        <v>42263.441574074073</v>
      </c>
      <c r="T3070" s="9">
        <f>(I3070/86400)+25569+(-6/24)</f>
        <v>42293.441574074073</v>
      </c>
      <c r="U3070">
        <f>VLOOKUP(F3070,Statenum_data!$A$1:$B$4,2,FALSE)</f>
        <v>2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 s="13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>
        <f>E3071/L3071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9">
        <f>(J3071/86400)+25569+(-6/24)</f>
        <v>41957.583726851852</v>
      </c>
      <c r="T3071" s="9">
        <f>(I3071/86400)+25569+(-6/24)</f>
        <v>41987.583726851852</v>
      </c>
      <c r="U3071">
        <f>VLOOKUP(F3071,Statenum_data!$A$1:$B$4,2,FALSE)</f>
        <v>2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 s="13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>
        <f>E3072/L3072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9">
        <f>(J3072/86400)+25569+(-6/24)</f>
        <v>42690.483437499999</v>
      </c>
      <c r="T3072" s="9">
        <f>(I3072/86400)+25569+(-6/24)</f>
        <v>42711.483437499999</v>
      </c>
      <c r="U3072">
        <f>VLOOKUP(F3072,Statenum_data!$A$1:$B$4,2,FALSE)</f>
        <v>2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 s="1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>
        <f>E3073/L3073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9">
        <f>(J3073/86400)+25569+(-6/24)</f>
        <v>42097.482418981483</v>
      </c>
      <c r="T3073" s="9">
        <f>(I3073/86400)+25569+(-6/24)</f>
        <v>42114.999305555553</v>
      </c>
      <c r="U3073">
        <f>VLOOKUP(F3073,Statenum_data!$A$1:$B$4,2,FALSE)</f>
        <v>2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 s="13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>
        <f>E3074/L3074</f>
        <v>1</v>
      </c>
      <c r="Q3074" t="str">
        <f>LEFT(N3074,FIND("/",N3074)-1)</f>
        <v>theater</v>
      </c>
      <c r="R3074" t="str">
        <f>RIGHT(N3074,LEN(N3074)-FIND("/",N3074))</f>
        <v>spaces</v>
      </c>
      <c r="S3074" s="9">
        <f>(J3074/86400)+25569+(-6/24)</f>
        <v>42658.440532407403</v>
      </c>
      <c r="T3074" s="9">
        <f>(I3074/86400)+25569+(-6/24)</f>
        <v>42672.823611111111</v>
      </c>
      <c r="U3074">
        <f>VLOOKUP(F3074,Statenum_data!$A$1:$B$4,2,FALSE)</f>
        <v>2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 s="13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>
        <f>E3075/L3075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9">
        <f>(J3075/86400)+25569+(-6/24)</f>
        <v>42111.434027777781</v>
      </c>
      <c r="T3075" s="9">
        <f>(I3075/86400)+25569+(-6/24)</f>
        <v>42169.554861111115</v>
      </c>
      <c r="U3075">
        <f>VLOOKUP(F3075,Statenum_data!$A$1:$B$4,2,FALSE)</f>
        <v>2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 s="13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>
        <f>E3076/L3076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9">
        <f>(J3076/86400)+25569+(-6/24)</f>
        <v>42409.321284722224</v>
      </c>
      <c r="T3076" s="9">
        <f>(I3076/86400)+25569+(-6/24)</f>
        <v>42439.321284722224</v>
      </c>
      <c r="U3076">
        <f>VLOOKUP(F3076,Statenum_data!$A$1:$B$4,2,FALSE)</f>
        <v>2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 s="13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>
        <f>E3077/L3077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9">
        <f>(J3077/86400)+25569+(-6/24)</f>
        <v>42550.852314814816</v>
      </c>
      <c r="T3077" s="9">
        <f>(I3077/86400)+25569+(-6/24)</f>
        <v>42600.852314814816</v>
      </c>
      <c r="U3077">
        <f>VLOOKUP(F3077,Statenum_data!$A$1:$B$4,2,FALSE)</f>
        <v>2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 s="13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>
        <f>E3078/L3078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9">
        <f>(J3078/86400)+25569+(-6/24)</f>
        <v>42226.401886574073</v>
      </c>
      <c r="T3078" s="9">
        <f>(I3078/86400)+25569+(-6/24)</f>
        <v>42286.401886574073</v>
      </c>
      <c r="U3078">
        <f>VLOOKUP(F3078,Statenum_data!$A$1:$B$4,2,FALSE)</f>
        <v>2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 s="13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>
        <f>E3079/L3079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9">
        <f>(J3079/86400)+25569+(-6/24)</f>
        <v>42766.706921296296</v>
      </c>
      <c r="T3079" s="9">
        <f>(I3079/86400)+25569+(-6/24)</f>
        <v>42796.706921296296</v>
      </c>
      <c r="U3079">
        <f>VLOOKUP(F3079,Statenum_data!$A$1:$B$4,2,FALSE)</f>
        <v>2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 s="13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>
        <f>E3080/L3080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9">
        <f>(J3080/86400)+25569+(-6/24)</f>
        <v>42030.888831018514</v>
      </c>
      <c r="T3080" s="9">
        <f>(I3080/86400)+25569+(-6/24)</f>
        <v>42060.888831018514</v>
      </c>
      <c r="U3080">
        <f>VLOOKUP(F3080,Statenum_data!$A$1:$B$4,2,FALSE)</f>
        <v>2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 s="13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>
        <f>E3081/L3081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9">
        <f>(J3081/86400)+25569+(-6/24)</f>
        <v>42055.463368055556</v>
      </c>
      <c r="T3081" s="9">
        <f>(I3081/86400)+25569+(-6/24)</f>
        <v>42085.421701388885</v>
      </c>
      <c r="U3081">
        <f>VLOOKUP(F3081,Statenum_data!$A$1:$B$4,2,FALSE)</f>
        <v>2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 s="13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>
        <f>E3082/L3082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9">
        <f>(J3082/86400)+25569+(-6/24)</f>
        <v>41939.778287037036</v>
      </c>
      <c r="T3082" s="9">
        <f>(I3082/86400)+25569+(-6/24)</f>
        <v>41999.8199537037</v>
      </c>
      <c r="U3082">
        <f>VLOOKUP(F3082,Statenum_data!$A$1:$B$4,2,FALSE)</f>
        <v>2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 s="1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>
        <f>E3083/L3083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9">
        <f>(J3083/86400)+25569+(-6/24)</f>
        <v>42236.931608796294</v>
      </c>
      <c r="T3083" s="9">
        <f>(I3083/86400)+25569+(-6/24)</f>
        <v>42266.931608796294</v>
      </c>
      <c r="U3083">
        <f>VLOOKUP(F3083,Statenum_data!$A$1:$B$4,2,FALSE)</f>
        <v>2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 s="13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t="e">
        <f>E3084/L3084</f>
        <v>#DIV/0!</v>
      </c>
      <c r="Q3084" t="str">
        <f>LEFT(N3084,FIND("/",N3084)-1)</f>
        <v>theater</v>
      </c>
      <c r="R3084" t="str">
        <f>RIGHT(N3084,LEN(N3084)-FIND("/",N3084))</f>
        <v>spaces</v>
      </c>
      <c r="S3084" s="9">
        <f>(J3084/86400)+25569+(-6/24)</f>
        <v>42293.672986111109</v>
      </c>
      <c r="T3084" s="9">
        <f>(I3084/86400)+25569+(-6/24)</f>
        <v>42323.71465277778</v>
      </c>
      <c r="U3084">
        <f>VLOOKUP(F3084,Statenum_data!$A$1:$B$4,2,FALSE)</f>
        <v>2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 s="13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>
        <f>E3085/L3085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9">
        <f>(J3085/86400)+25569+(-6/24)</f>
        <v>41853.313402777778</v>
      </c>
      <c r="T3085" s="9">
        <f>(I3085/86400)+25569+(-6/24)</f>
        <v>41882.958333333336</v>
      </c>
      <c r="U3085">
        <f>VLOOKUP(F3085,Statenum_data!$A$1:$B$4,2,FALSE)</f>
        <v>2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 s="13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>
        <f>E3086/L3086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9">
        <f>(J3086/86400)+25569+(-6/24)</f>
        <v>42100.473738425921</v>
      </c>
      <c r="T3086" s="9">
        <f>(I3086/86400)+25569+(-6/24)</f>
        <v>42129.533333333333</v>
      </c>
      <c r="U3086">
        <f>VLOOKUP(F3086,Statenum_data!$A$1:$B$4,2,FALSE)</f>
        <v>2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 s="13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>
        <f>E3087/L3087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9">
        <f>(J3087/86400)+25569+(-6/24)</f>
        <v>42246.633784722224</v>
      </c>
      <c r="T3087" s="9">
        <f>(I3087/86400)+25569+(-6/24)</f>
        <v>42276.633784722224</v>
      </c>
      <c r="U3087">
        <f>VLOOKUP(F3087,Statenum_data!$A$1:$B$4,2,FALSE)</f>
        <v>2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 s="13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>
        <f>E3088/L3088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9">
        <f>(J3088/86400)+25569+(-6/24)</f>
        <v>42173.42082175926</v>
      </c>
      <c r="T3088" s="9">
        <f>(I3088/86400)+25569+(-6/24)</f>
        <v>42233.42082175926</v>
      </c>
      <c r="U3088">
        <f>VLOOKUP(F3088,Statenum_data!$A$1:$B$4,2,FALSE)</f>
        <v>2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 s="13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>
        <f>E3089/L3089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9">
        <f>(J3089/86400)+25569+(-6/24)</f>
        <v>42664.900347222225</v>
      </c>
      <c r="T3089" s="9">
        <f>(I3089/86400)+25569+(-6/24)</f>
        <v>42724.942013888889</v>
      </c>
      <c r="U3089">
        <f>VLOOKUP(F3089,Statenum_data!$A$1:$B$4,2,FALSE)</f>
        <v>2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 s="13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>
        <f>E3090/L3090</f>
        <v>42</v>
      </c>
      <c r="Q3090" t="str">
        <f>LEFT(N3090,FIND("/",N3090)-1)</f>
        <v>theater</v>
      </c>
      <c r="R3090" t="str">
        <f>RIGHT(N3090,LEN(N3090)-FIND("/",N3090))</f>
        <v>spaces</v>
      </c>
      <c r="S3090" s="9">
        <f>(J3090/86400)+25569+(-6/24)</f>
        <v>41981.32230324074</v>
      </c>
      <c r="T3090" s="9">
        <f>(I3090/86400)+25569+(-6/24)</f>
        <v>42012.320138888885</v>
      </c>
      <c r="U3090">
        <f>VLOOKUP(F3090,Statenum_data!$A$1:$B$4,2,FALSE)</f>
        <v>2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 s="13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>
        <f>E3091/L3091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9">
        <f>(J3091/86400)+25569+(-6/24)</f>
        <v>42528.292627314819</v>
      </c>
      <c r="T3091" s="9">
        <f>(I3091/86400)+25569+(-6/24)</f>
        <v>42559.832638888889</v>
      </c>
      <c r="U3091">
        <f>VLOOKUP(F3091,Statenum_data!$A$1:$B$4,2,FALSE)</f>
        <v>2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 s="13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>
        <f>E3092/L3092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9">
        <f>(J3092/86400)+25569+(-6/24)</f>
        <v>42065.568807870368</v>
      </c>
      <c r="T3092" s="9">
        <f>(I3092/86400)+25569+(-6/24)</f>
        <v>42125.527141203704</v>
      </c>
      <c r="U3092">
        <f>VLOOKUP(F3092,Statenum_data!$A$1:$B$4,2,FALSE)</f>
        <v>2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 s="1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>
        <f>E3093/L3093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9">
        <f>(J3093/86400)+25569+(-6/24)</f>
        <v>42566.698414351849</v>
      </c>
      <c r="T3093" s="9">
        <f>(I3093/86400)+25569+(-6/24)</f>
        <v>42596.698414351849</v>
      </c>
      <c r="U3093">
        <f>VLOOKUP(F3093,Statenum_data!$A$1:$B$4,2,FALSE)</f>
        <v>2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 s="13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>
        <f>E3094/L3094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9">
        <f>(J3094/86400)+25569+(-6/24)</f>
        <v>42255.369351851856</v>
      </c>
      <c r="T3094" s="9">
        <f>(I3094/86400)+25569+(-6/24)</f>
        <v>42292.666666666672</v>
      </c>
      <c r="U3094">
        <f>VLOOKUP(F3094,Statenum_data!$A$1:$B$4,2,FALSE)</f>
        <v>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 s="13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>
        <f>E3095/L3095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9">
        <f>(J3095/86400)+25569+(-6/24)</f>
        <v>41760.659039351856</v>
      </c>
      <c r="T3095" s="9">
        <f>(I3095/86400)+25569+(-6/24)</f>
        <v>41790.915972222225</v>
      </c>
      <c r="U3095">
        <f>VLOOKUP(F3095,Statenum_data!$A$1:$B$4,2,FALSE)</f>
        <v>2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 s="13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>
        <f>E3096/L3096</f>
        <v>25</v>
      </c>
      <c r="Q3096" t="str">
        <f>LEFT(N3096,FIND("/",N3096)-1)</f>
        <v>theater</v>
      </c>
      <c r="R3096" t="str">
        <f>RIGHT(N3096,LEN(N3096)-FIND("/",N3096))</f>
        <v>spaces</v>
      </c>
      <c r="S3096" s="9">
        <f>(J3096/86400)+25569+(-6/24)</f>
        <v>42207.545787037037</v>
      </c>
      <c r="T3096" s="9">
        <f>(I3096/86400)+25569+(-6/24)</f>
        <v>42267.545787037037</v>
      </c>
      <c r="U3096">
        <f>VLOOKUP(F3096,Statenum_data!$A$1:$B$4,2,FALSE)</f>
        <v>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 s="13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>
        <f>E3097/L3097</f>
        <v>50</v>
      </c>
      <c r="Q3097" t="str">
        <f>LEFT(N3097,FIND("/",N3097)-1)</f>
        <v>theater</v>
      </c>
      <c r="R3097" t="str">
        <f>RIGHT(N3097,LEN(N3097)-FIND("/",N3097))</f>
        <v>spaces</v>
      </c>
      <c r="S3097" s="9">
        <f>(J3097/86400)+25569+(-6/24)</f>
        <v>42522.775231481486</v>
      </c>
      <c r="T3097" s="9">
        <f>(I3097/86400)+25569+(-6/24)</f>
        <v>42582.775231481486</v>
      </c>
      <c r="U3097">
        <f>VLOOKUP(F3097,Statenum_data!$A$1:$B$4,2,FALSE)</f>
        <v>2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 s="13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>
        <f>E3098/L3098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9">
        <f>(J3098/86400)+25569+(-6/24)</f>
        <v>42114.575532407413</v>
      </c>
      <c r="T3098" s="9">
        <f>(I3098/86400)+25569+(-6/24)</f>
        <v>42144.575532407413</v>
      </c>
      <c r="U3098">
        <f>VLOOKUP(F3098,Statenum_data!$A$1:$B$4,2,FALSE)</f>
        <v>2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 s="13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>
        <f>E3099/L3099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9">
        <f>(J3099/86400)+25569+(-6/24)</f>
        <v>42629.253483796296</v>
      </c>
      <c r="T3099" s="9">
        <f>(I3099/86400)+25569+(-6/24)</f>
        <v>42650.333333333328</v>
      </c>
      <c r="U3099">
        <f>VLOOKUP(F3099,Statenum_data!$A$1:$B$4,2,FALSE)</f>
        <v>2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 s="13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>
        <f>E3100/L3100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9">
        <f>(J3100/86400)+25569+(-6/24)</f>
        <v>42359.542233796295</v>
      </c>
      <c r="T3100" s="9">
        <f>(I3100/86400)+25569+(-6/24)</f>
        <v>42407.76180555555</v>
      </c>
      <c r="U3100">
        <f>VLOOKUP(F3100,Statenum_data!$A$1:$B$4,2,FALSE)</f>
        <v>2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 s="13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>
        <f>E3101/L3101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9">
        <f>(J3101/86400)+25569+(-6/24)</f>
        <v>42381.939710648148</v>
      </c>
      <c r="T3101" s="9">
        <f>(I3101/86400)+25569+(-6/24)</f>
        <v>42411.939710648148</v>
      </c>
      <c r="U3101">
        <f>VLOOKUP(F3101,Statenum_data!$A$1:$B$4,2,FALSE)</f>
        <v>2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 s="13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>
        <f>E3102/L3102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9">
        <f>(J3102/86400)+25569+(-6/24)</f>
        <v>41902.372395833336</v>
      </c>
      <c r="T3102" s="9">
        <f>(I3102/86400)+25569+(-6/24)</f>
        <v>41932.372395833336</v>
      </c>
      <c r="U3102">
        <f>VLOOKUP(F3102,Statenum_data!$A$1:$B$4,2,FALSE)</f>
        <v>2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 s="1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>
        <f>E3103/L3103</f>
        <v>25</v>
      </c>
      <c r="Q3103" t="str">
        <f>LEFT(N3103,FIND("/",N3103)-1)</f>
        <v>theater</v>
      </c>
      <c r="R3103" t="str">
        <f>RIGHT(N3103,LEN(N3103)-FIND("/",N3103))</f>
        <v>spaces</v>
      </c>
      <c r="S3103" s="9">
        <f>(J3103/86400)+25569+(-6/24)</f>
        <v>42171.133530092593</v>
      </c>
      <c r="T3103" s="9">
        <f>(I3103/86400)+25569+(-6/24)</f>
        <v>42201.080555555556</v>
      </c>
      <c r="U3103">
        <f>VLOOKUP(F3103,Statenum_data!$A$1:$B$4,2,FALSE)</f>
        <v>2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 s="13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>
        <f>E3104/L3104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9">
        <f>(J3104/86400)+25569+(-6/24)</f>
        <v>42555.090486111112</v>
      </c>
      <c r="T3104" s="9">
        <f>(I3104/86400)+25569+(-6/24)</f>
        <v>42605.090486111112</v>
      </c>
      <c r="U3104">
        <f>VLOOKUP(F3104,Statenum_data!$A$1:$B$4,2,FALSE)</f>
        <v>2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 s="13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>
        <f>E3105/L3105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9">
        <f>(J3105/86400)+25569+(-6/24)</f>
        <v>42106.906319444446</v>
      </c>
      <c r="T3105" s="9">
        <f>(I3105/86400)+25569+(-6/24)</f>
        <v>42166.906319444446</v>
      </c>
      <c r="U3105">
        <f>VLOOKUP(F3105,Statenum_data!$A$1:$B$4,2,FALSE)</f>
        <v>2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 s="13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>
        <f>E3106/L3106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9">
        <f>(J3106/86400)+25569+(-6/24)</f>
        <v>42006.658692129626</v>
      </c>
      <c r="T3106" s="9">
        <f>(I3106/86400)+25569+(-6/24)</f>
        <v>42037.833333333328</v>
      </c>
      <c r="U3106">
        <f>VLOOKUP(F3106,Statenum_data!$A$1:$B$4,2,FALSE)</f>
        <v>2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 s="13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>
        <f>E3107/L3107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9">
        <f>(J3107/86400)+25569+(-6/24)</f>
        <v>41876.468935185185</v>
      </c>
      <c r="T3107" s="9">
        <f>(I3107/86400)+25569+(-6/24)</f>
        <v>41930.958333333336</v>
      </c>
      <c r="U3107">
        <f>VLOOKUP(F3107,Statenum_data!$A$1:$B$4,2,FALSE)</f>
        <v>2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 s="13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>
        <f>E3108/L3108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9">
        <f>(J3108/86400)+25569+(-6/24)</f>
        <v>42241.179120370369</v>
      </c>
      <c r="T3108" s="9">
        <f>(I3108/86400)+25569+(-6/24)</f>
        <v>42263.666666666672</v>
      </c>
      <c r="U3108">
        <f>VLOOKUP(F3108,Statenum_data!$A$1:$B$4,2,FALSE)</f>
        <v>2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 s="13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>
        <f>E3109/L3109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9">
        <f>(J3109/86400)+25569+(-6/24)</f>
        <v>42128.564247685186</v>
      </c>
      <c r="T3109" s="9">
        <f>(I3109/86400)+25569+(-6/24)</f>
        <v>42135.564247685186</v>
      </c>
      <c r="U3109">
        <f>VLOOKUP(F3109,Statenum_data!$A$1:$B$4,2,FALSE)</f>
        <v>2</v>
      </c>
    </row>
    <row r="3110" spans="1:21" x14ac:dyDescent="0.2">
      <c r="A3110">
        <v>3108</v>
      </c>
      <c r="B3110" s="3" t="s">
        <v>3108</v>
      </c>
      <c r="C3110" s="3" t="s">
        <v>7218</v>
      </c>
      <c r="D3110" s="13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>
        <f>E3110/L3110</f>
        <v>13</v>
      </c>
      <c r="Q3110" t="str">
        <f>LEFT(N3110,FIND("/",N3110)-1)</f>
        <v>theater</v>
      </c>
      <c r="R3110" t="str">
        <f>RIGHT(N3110,LEN(N3110)-FIND("/",N3110))</f>
        <v>spaces</v>
      </c>
      <c r="S3110" s="9">
        <f>(J3110/86400)+25569+(-6/24)</f>
        <v>42062.430486111116</v>
      </c>
      <c r="T3110" s="9">
        <f>(I3110/86400)+25569+(-6/24)</f>
        <v>42122.388819444444</v>
      </c>
      <c r="U3110">
        <f>VLOOKUP(F3110,Statenum_data!$A$1:$B$4,2,FALSE)</f>
        <v>2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 s="13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>
        <f>E3111/L3111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9">
        <f>(J3111/86400)+25569+(-6/24)</f>
        <v>41843.875115740739</v>
      </c>
      <c r="T3111" s="9">
        <f>(I3111/86400)+25569+(-6/24)</f>
        <v>41878.875115740739</v>
      </c>
      <c r="U3111">
        <f>VLOOKUP(F3111,Statenum_data!$A$1:$B$4,2,FALSE)</f>
        <v>2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 s="13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>
        <f>E3112/L3112</f>
        <v>10</v>
      </c>
      <c r="Q3112" t="str">
        <f>LEFT(N3112,FIND("/",N3112)-1)</f>
        <v>theater</v>
      </c>
      <c r="R3112" t="str">
        <f>RIGHT(N3112,LEN(N3112)-FIND("/",N3112))</f>
        <v>spaces</v>
      </c>
      <c r="S3112" s="9">
        <f>(J3112/86400)+25569+(-6/24)</f>
        <v>42744.781469907408</v>
      </c>
      <c r="T3112" s="9">
        <f>(I3112/86400)+25569+(-6/24)</f>
        <v>42784.781469907408</v>
      </c>
      <c r="U3112">
        <f>VLOOKUP(F3112,Statenum_data!$A$1:$B$4,2,FALSE)</f>
        <v>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 s="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>
        <f>E3113/L3113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9">
        <f>(J3113/86400)+25569+(-6/24)</f>
        <v>41885.345138888893</v>
      </c>
      <c r="T3113" s="9">
        <f>(I3113/86400)+25569+(-6/24)</f>
        <v>41916.345138888893</v>
      </c>
      <c r="U3113">
        <f>VLOOKUP(F3113,Statenum_data!$A$1:$B$4,2,FALSE)</f>
        <v>2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 s="13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>
        <f>E3114/L3114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9">
        <f>(J3114/86400)+25569+(-6/24)</f>
        <v>42614.871921296297</v>
      </c>
      <c r="T3114" s="9">
        <f>(I3114/86400)+25569+(-6/24)</f>
        <v>42674.871921296297</v>
      </c>
      <c r="U3114">
        <f>VLOOKUP(F3114,Statenum_data!$A$1:$B$4,2,FALSE)</f>
        <v>2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 s="13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>
        <f>E3115/L3115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9">
        <f>(J3115/86400)+25569+(-6/24)</f>
        <v>42081.481273148151</v>
      </c>
      <c r="T3115" s="9">
        <f>(I3115/86400)+25569+(-6/24)</f>
        <v>42111.481273148151</v>
      </c>
      <c r="U3115">
        <f>VLOOKUP(F3115,Statenum_data!$A$1:$B$4,2,FALSE)</f>
        <v>2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 s="13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t="e">
        <f>E3116/L3116</f>
        <v>#DIV/0!</v>
      </c>
      <c r="Q3116" t="str">
        <f>LEFT(N3116,FIND("/",N3116)-1)</f>
        <v>theater</v>
      </c>
      <c r="R3116" t="str">
        <f>RIGHT(N3116,LEN(N3116)-FIND("/",N3116))</f>
        <v>spaces</v>
      </c>
      <c r="S3116" s="9">
        <f>(J3116/86400)+25569+(-6/24)</f>
        <v>41843.382523148146</v>
      </c>
      <c r="T3116" s="9">
        <f>(I3116/86400)+25569+(-6/24)</f>
        <v>41903.382523148146</v>
      </c>
      <c r="U3116">
        <f>VLOOKUP(F3116,Statenum_data!$A$1:$B$4,2,FALSE)</f>
        <v>2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 s="13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>
        <f>E3117/L3117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9">
        <f>(J3117/86400)+25569+(-6/24)</f>
        <v>42496.197071759263</v>
      </c>
      <c r="T3117" s="9">
        <f>(I3117/86400)+25569+(-6/24)</f>
        <v>42526.197071759263</v>
      </c>
      <c r="U3117">
        <f>VLOOKUP(F3117,Statenum_data!$A$1:$B$4,2,FALSE)</f>
        <v>2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 s="13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>
        <f>E3118/L3118</f>
        <v>43</v>
      </c>
      <c r="Q3118" t="str">
        <f>LEFT(N3118,FIND("/",N3118)-1)</f>
        <v>theater</v>
      </c>
      <c r="R3118" t="str">
        <f>RIGHT(N3118,LEN(N3118)-FIND("/",N3118))</f>
        <v>spaces</v>
      </c>
      <c r="S3118" s="9">
        <f>(J3118/86400)+25569+(-6/24)</f>
        <v>42081.265335648146</v>
      </c>
      <c r="T3118" s="9">
        <f>(I3118/86400)+25569+(-6/24)</f>
        <v>42095.265335648146</v>
      </c>
      <c r="U3118">
        <f>VLOOKUP(F3118,Statenum_data!$A$1:$B$4,2,FALSE)</f>
        <v>2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 s="13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>
        <f>E3119/L3119</f>
        <v>1</v>
      </c>
      <c r="Q3119" t="str">
        <f>LEFT(N3119,FIND("/",N3119)-1)</f>
        <v>theater</v>
      </c>
      <c r="R3119" t="str">
        <f>RIGHT(N3119,LEN(N3119)-FIND("/",N3119))</f>
        <v>spaces</v>
      </c>
      <c r="S3119" s="9">
        <f>(J3119/86400)+25569+(-6/24)</f>
        <v>42509.124537037038</v>
      </c>
      <c r="T3119" s="9">
        <f>(I3119/86400)+25569+(-6/24)</f>
        <v>42517.3</v>
      </c>
      <c r="U3119">
        <f>VLOOKUP(F3119,Statenum_data!$A$1:$B$4,2,FALSE)</f>
        <v>2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 s="13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>
        <f>E3120/L3120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9">
        <f>(J3120/86400)+25569+(-6/24)</f>
        <v>42534.399571759262</v>
      </c>
      <c r="T3120" s="9">
        <f>(I3120/86400)+25569+(-6/24)</f>
        <v>42553.399571759262</v>
      </c>
      <c r="U3120">
        <f>VLOOKUP(F3120,Statenum_data!$A$1:$B$4,2,FALSE)</f>
        <v>2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 s="13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>
        <f>E3121/L3121</f>
        <v>5</v>
      </c>
      <c r="Q3121" t="str">
        <f>LEFT(N3121,FIND("/",N3121)-1)</f>
        <v>theater</v>
      </c>
      <c r="R3121" t="str">
        <f>RIGHT(N3121,LEN(N3121)-FIND("/",N3121))</f>
        <v>spaces</v>
      </c>
      <c r="S3121" s="9">
        <f>(J3121/86400)+25569+(-6/24)</f>
        <v>42059.79550925926</v>
      </c>
      <c r="T3121" s="9">
        <f>(I3121/86400)+25569+(-6/24)</f>
        <v>42089.753842592589</v>
      </c>
      <c r="U3121">
        <f>VLOOKUP(F3121,Statenum_data!$A$1:$B$4,2,FALSE)</f>
        <v>2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 s="13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>
        <f>E3122/L3122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9">
        <f>(J3122/86400)+25569+(-6/24)</f>
        <v>42435.692083333328</v>
      </c>
      <c r="T3122" s="9">
        <f>(I3122/86400)+25569+(-6/24)</f>
        <v>42495.650416666671</v>
      </c>
      <c r="U3122">
        <f>VLOOKUP(F3122,Statenum_data!$A$1:$B$4,2,FALSE)</f>
        <v>2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 s="1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>
        <f>E3123/L3123</f>
        <v>10</v>
      </c>
      <c r="Q3123" t="str">
        <f>LEFT(N3123,FIND("/",N3123)-1)</f>
        <v>theater</v>
      </c>
      <c r="R3123" t="str">
        <f>RIGHT(N3123,LEN(N3123)-FIND("/",N3123))</f>
        <v>spaces</v>
      </c>
      <c r="S3123" s="9">
        <f>(J3123/86400)+25569+(-6/24)</f>
        <v>41848.429803240739</v>
      </c>
      <c r="T3123" s="9">
        <f>(I3123/86400)+25569+(-6/24)</f>
        <v>41908.429803240739</v>
      </c>
      <c r="U3123">
        <f>VLOOKUP(F3123,Statenum_data!$A$1:$B$4,2,FALSE)</f>
        <v>3</v>
      </c>
    </row>
    <row r="3124" spans="1:21" x14ac:dyDescent="0.2">
      <c r="A3124">
        <v>3122</v>
      </c>
      <c r="B3124" s="3" t="s">
        <v>3122</v>
      </c>
      <c r="C3124" s="3" t="s">
        <v>7232</v>
      </c>
      <c r="D3124" s="13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>
        <f>E3124/L3124</f>
        <v>58</v>
      </c>
      <c r="Q3124" t="str">
        <f>LEFT(N3124,FIND("/",N3124)-1)</f>
        <v>theater</v>
      </c>
      <c r="R3124" t="str">
        <f>RIGHT(N3124,LEN(N3124)-FIND("/",N3124))</f>
        <v>spaces</v>
      </c>
      <c r="S3124" s="9">
        <f>(J3124/86400)+25569+(-6/24)</f>
        <v>42678.682083333333</v>
      </c>
      <c r="T3124" s="9">
        <f>(I3124/86400)+25569+(-6/24)</f>
        <v>42683.723750000005</v>
      </c>
      <c r="U3124">
        <f>VLOOKUP(F3124,Statenum_data!$A$1:$B$4,2,FALSE)</f>
        <v>3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 s="13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>
        <f>E3125/L3125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9">
        <f>(J3125/86400)+25569+(-6/24)</f>
        <v>42530.743032407408</v>
      </c>
      <c r="T3125" s="9">
        <f>(I3125/86400)+25569+(-6/24)</f>
        <v>42560.743032407408</v>
      </c>
      <c r="U3125">
        <f>VLOOKUP(F3125,Statenum_data!$A$1:$B$4,2,FALSE)</f>
        <v>3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 s="13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>
        <f>E3126/L3126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9">
        <f>(J3126/86400)+25569+(-6/24)</f>
        <v>41977.530104166668</v>
      </c>
      <c r="T3126" s="9">
        <f>(I3126/86400)+25569+(-6/24)</f>
        <v>42037.530104166668</v>
      </c>
      <c r="U3126">
        <f>VLOOKUP(F3126,Statenum_data!$A$1:$B$4,2,FALSE)</f>
        <v>3</v>
      </c>
    </row>
    <row r="3127" spans="1:21" x14ac:dyDescent="0.2">
      <c r="A3127">
        <v>3125</v>
      </c>
      <c r="B3127" s="3" t="s">
        <v>3125</v>
      </c>
      <c r="C3127" s="3" t="s">
        <v>7235</v>
      </c>
      <c r="D3127" s="13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t="e">
        <f>E3127/L3127</f>
        <v>#DIV/0!</v>
      </c>
      <c r="Q3127" t="str">
        <f>LEFT(N3127,FIND("/",N3127)-1)</f>
        <v>theater</v>
      </c>
      <c r="R3127" t="str">
        <f>RIGHT(N3127,LEN(N3127)-FIND("/",N3127))</f>
        <v>spaces</v>
      </c>
      <c r="S3127" s="9">
        <f>(J3127/86400)+25569+(-6/24)</f>
        <v>42345.95685185185</v>
      </c>
      <c r="T3127" s="9">
        <f>(I3127/86400)+25569+(-6/24)</f>
        <v>42375.95685185185</v>
      </c>
      <c r="U3127">
        <f>VLOOKUP(F3127,Statenum_data!$A$1:$B$4,2,FALSE)</f>
        <v>3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 s="13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>
        <f>E3128/L3128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9">
        <f>(J3128/86400)+25569+(-6/24)</f>
        <v>42426.768078703702</v>
      </c>
      <c r="T3128" s="9">
        <f>(I3128/86400)+25569+(-6/24)</f>
        <v>42456.726412037038</v>
      </c>
      <c r="U3128">
        <f>VLOOKUP(F3128,Statenum_data!$A$1:$B$4,2,FALSE)</f>
        <v>3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 s="13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t="e">
        <f>E3129/L3129</f>
        <v>#DIV/0!</v>
      </c>
      <c r="Q3129" t="str">
        <f>LEFT(N3129,FIND("/",N3129)-1)</f>
        <v>theater</v>
      </c>
      <c r="R3129" t="str">
        <f>RIGHT(N3129,LEN(N3129)-FIND("/",N3129))</f>
        <v>spaces</v>
      </c>
      <c r="S3129" s="9">
        <f>(J3129/86400)+25569+(-6/24)</f>
        <v>42034.606817129628</v>
      </c>
      <c r="T3129" s="9">
        <f>(I3129/86400)+25569+(-6/24)</f>
        <v>42064.606817129628</v>
      </c>
      <c r="U3129">
        <f>VLOOKUP(F3129,Statenum_data!$A$1:$B$4,2,FALSE)</f>
        <v>3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 s="13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>
        <f>E3130/L3130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9">
        <f>(J3130/86400)+25569+(-6/24)</f>
        <v>42780.575706018513</v>
      </c>
      <c r="T3130" s="9">
        <f>(I3130/86400)+25569+(-6/24)</f>
        <v>42810.534039351856</v>
      </c>
      <c r="U3130">
        <f>VLOOKUP(F3130,Statenum_data!$A$1:$B$4,2,FALSE)</f>
        <v>4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 s="13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>
        <f>E3131/L3131</f>
        <v>10</v>
      </c>
      <c r="Q3131" t="str">
        <f>LEFT(N3131,FIND("/",N3131)-1)</f>
        <v>theater</v>
      </c>
      <c r="R3131" t="str">
        <f>RIGHT(N3131,LEN(N3131)-FIND("/",N3131))</f>
        <v>plays</v>
      </c>
      <c r="S3131" s="9">
        <f>(J3131/86400)+25569+(-6/24)</f>
        <v>42803.592812499999</v>
      </c>
      <c r="T3131" s="9">
        <f>(I3131/86400)+25569+(-6/24)</f>
        <v>42843.551145833335</v>
      </c>
      <c r="U3131">
        <f>VLOOKUP(F3131,Statenum_data!$A$1:$B$4,2,FALSE)</f>
        <v>4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 s="13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>
        <f>E3132/L3132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9">
        <f>(J3132/86400)+25569+(-6/24)</f>
        <v>42808.390231481477</v>
      </c>
      <c r="T3132" s="9">
        <f>(I3132/86400)+25569+(-6/24)</f>
        <v>42838.957638888889</v>
      </c>
      <c r="U3132">
        <f>VLOOKUP(F3132,Statenum_data!$A$1:$B$4,2,FALSE)</f>
        <v>4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 s="1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>
        <f>E3133/L3133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9">
        <f>(J3133/86400)+25569+(-6/24)</f>
        <v>42803.329224537039</v>
      </c>
      <c r="T3133" s="9">
        <f>(I3133/86400)+25569+(-6/24)</f>
        <v>42833.287557870368</v>
      </c>
      <c r="U3133">
        <f>VLOOKUP(F3133,Statenum_data!$A$1:$B$4,2,FALSE)</f>
        <v>4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 s="13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>
        <f>E3134/L3134</f>
        <v>10</v>
      </c>
      <c r="Q3134" t="str">
        <f>LEFT(N3134,FIND("/",N3134)-1)</f>
        <v>theater</v>
      </c>
      <c r="R3134" t="str">
        <f>RIGHT(N3134,LEN(N3134)-FIND("/",N3134))</f>
        <v>plays</v>
      </c>
      <c r="S3134" s="9">
        <f>(J3134/86400)+25569+(-6/24)</f>
        <v>42786.100231481483</v>
      </c>
      <c r="T3134" s="9">
        <f>(I3134/86400)+25569+(-6/24)</f>
        <v>42846.058564814812</v>
      </c>
      <c r="U3134">
        <f>VLOOKUP(F3134,Statenum_data!$A$1:$B$4,2,FALSE)</f>
        <v>4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 s="13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>
        <f>E3135/L3135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9">
        <f>(J3135/86400)+25569+(-6/24)</f>
        <v>42788.315208333333</v>
      </c>
      <c r="T3135" s="9">
        <f>(I3135/86400)+25569+(-6/24)</f>
        <v>42818.273541666669</v>
      </c>
      <c r="U3135">
        <f>VLOOKUP(F3135,Statenum_data!$A$1:$B$4,2,FALSE)</f>
        <v>4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 s="13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>
        <f>E3136/L3136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9">
        <f>(J3136/86400)+25569+(-6/24)</f>
        <v>42800.470127314809</v>
      </c>
      <c r="T3136" s="9">
        <f>(I3136/86400)+25569+(-6/24)</f>
        <v>42821.428460648152</v>
      </c>
      <c r="U3136">
        <f>VLOOKUP(F3136,Statenum_data!$A$1:$B$4,2,FALSE)</f>
        <v>4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 s="13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>
        <f>E3137/L3137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9">
        <f>(J3137/86400)+25569+(-6/24)</f>
        <v>42806.901863425926</v>
      </c>
      <c r="T3137" s="9">
        <f>(I3137/86400)+25569+(-6/24)</f>
        <v>42828.901863425926</v>
      </c>
      <c r="U3137">
        <f>VLOOKUP(F3137,Statenum_data!$A$1:$B$4,2,FALSE)</f>
        <v>4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 s="13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>
        <f>E3138/L3138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9">
        <f>(J3138/86400)+25569+(-6/24)</f>
        <v>42789.212430555555</v>
      </c>
      <c r="T3138" s="9">
        <f>(I3138/86400)+25569+(-6/24)</f>
        <v>42825.707638888889</v>
      </c>
      <c r="U3138">
        <f>VLOOKUP(F3138,Statenum_data!$A$1:$B$4,2,FALSE)</f>
        <v>4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 s="13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>
        <f>E3139/L3139</f>
        <v>50</v>
      </c>
      <c r="Q3139" t="str">
        <f>LEFT(N3139,FIND("/",N3139)-1)</f>
        <v>theater</v>
      </c>
      <c r="R3139" t="str">
        <f>RIGHT(N3139,LEN(N3139)-FIND("/",N3139))</f>
        <v>plays</v>
      </c>
      <c r="S3139" s="9">
        <f>(J3139/86400)+25569+(-6/24)</f>
        <v>42807.635057870371</v>
      </c>
      <c r="T3139" s="9">
        <f>(I3139/86400)+25569+(-6/24)</f>
        <v>42858.55</v>
      </c>
      <c r="U3139">
        <f>VLOOKUP(F3139,Statenum_data!$A$1:$B$4,2,FALSE)</f>
        <v>4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 s="13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t="e">
        <f>E3140/L3140</f>
        <v>#DIV/0!</v>
      </c>
      <c r="Q3140" t="str">
        <f>LEFT(N3140,FIND("/",N3140)-1)</f>
        <v>theater</v>
      </c>
      <c r="R3140" t="str">
        <f>RIGHT(N3140,LEN(N3140)-FIND("/",N3140))</f>
        <v>plays</v>
      </c>
      <c r="S3140" s="9">
        <f>(J3140/86400)+25569+(-6/24)</f>
        <v>42809.395914351851</v>
      </c>
      <c r="T3140" s="9">
        <f>(I3140/86400)+25569+(-6/24)</f>
        <v>42828.395914351851</v>
      </c>
      <c r="U3140">
        <f>VLOOKUP(F3140,Statenum_data!$A$1:$B$4,2,FALSE)</f>
        <v>4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 s="13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>
        <f>E3141/L3141</f>
        <v>450</v>
      </c>
      <c r="Q3141" t="str">
        <f>LEFT(N3141,FIND("/",N3141)-1)</f>
        <v>theater</v>
      </c>
      <c r="R3141" t="str">
        <f>RIGHT(N3141,LEN(N3141)-FIND("/",N3141))</f>
        <v>plays</v>
      </c>
      <c r="S3141" s="9">
        <f>(J3141/86400)+25569+(-6/24)</f>
        <v>42785.020370370374</v>
      </c>
      <c r="T3141" s="9">
        <f>(I3141/86400)+25569+(-6/24)</f>
        <v>42818.939583333333</v>
      </c>
      <c r="U3141">
        <f>VLOOKUP(F3141,Statenum_data!$A$1:$B$4,2,FALSE)</f>
        <v>4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 s="13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>
        <f>E3142/L3142</f>
        <v>24</v>
      </c>
      <c r="Q3142" t="str">
        <f>LEFT(N3142,FIND("/",N3142)-1)</f>
        <v>theater</v>
      </c>
      <c r="R3142" t="str">
        <f>RIGHT(N3142,LEN(N3142)-FIND("/",N3142))</f>
        <v>plays</v>
      </c>
      <c r="S3142" s="9">
        <f>(J3142/86400)+25569+(-6/24)</f>
        <v>42802.468784722223</v>
      </c>
      <c r="T3142" s="9">
        <f>(I3142/86400)+25569+(-6/24)</f>
        <v>42832.427118055552</v>
      </c>
      <c r="U3142">
        <f>VLOOKUP(F3142,Statenum_data!$A$1:$B$4,2,FALSE)</f>
        <v>4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 s="1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>
        <f>E3143/L3143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9">
        <f>(J3143/86400)+25569+(-6/24)</f>
        <v>42800.503333333334</v>
      </c>
      <c r="T3143" s="9">
        <f>(I3143/86400)+25569+(-6/24)</f>
        <v>42841.583333333328</v>
      </c>
      <c r="U3143">
        <f>VLOOKUP(F3143,Statenum_data!$A$1:$B$4,2,FALSE)</f>
        <v>4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 s="13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>
        <f>E3144/L3144</f>
        <v>15</v>
      </c>
      <c r="Q3144" t="str">
        <f>LEFT(N3144,FIND("/",N3144)-1)</f>
        <v>theater</v>
      </c>
      <c r="R3144" t="str">
        <f>RIGHT(N3144,LEN(N3144)-FIND("/",N3144))</f>
        <v>plays</v>
      </c>
      <c r="S3144" s="9">
        <f>(J3144/86400)+25569+(-6/24)</f>
        <v>42783.263182870374</v>
      </c>
      <c r="T3144" s="9">
        <f>(I3144/86400)+25569+(-6/24)</f>
        <v>42813.221516203703</v>
      </c>
      <c r="U3144">
        <f>VLOOKUP(F3144,Statenum_data!$A$1:$B$4,2,FALSE)</f>
        <v>4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 s="13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t="e">
        <f>E3145/L3145</f>
        <v>#DIV/0!</v>
      </c>
      <c r="Q3145" t="str">
        <f>LEFT(N3145,FIND("/",N3145)-1)</f>
        <v>theater</v>
      </c>
      <c r="R3145" t="str">
        <f>RIGHT(N3145,LEN(N3145)-FIND("/",N3145))</f>
        <v>plays</v>
      </c>
      <c r="S3145" s="9">
        <f>(J3145/86400)+25569+(-6/24)</f>
        <v>42808.108287037037</v>
      </c>
      <c r="T3145" s="9">
        <f>(I3145/86400)+25569+(-6/24)</f>
        <v>42834.108287037037</v>
      </c>
      <c r="U3145">
        <f>VLOOKUP(F3145,Statenum_data!$A$1:$B$4,2,FALSE)</f>
        <v>4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 s="13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>
        <f>E3146/L3146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9">
        <f>(J3146/86400)+25569+(-6/24)</f>
        <v>42796.288275462968</v>
      </c>
      <c r="T3146" s="9">
        <f>(I3146/86400)+25569+(-6/24)</f>
        <v>42813</v>
      </c>
      <c r="U3146">
        <f>VLOOKUP(F3146,Statenum_data!$A$1:$B$4,2,FALSE)</f>
        <v>4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 s="13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t="e">
        <f>E3147/L3147</f>
        <v>#DIV/0!</v>
      </c>
      <c r="Q3147" t="str">
        <f>LEFT(N3147,FIND("/",N3147)-1)</f>
        <v>theater</v>
      </c>
      <c r="R3147" t="str">
        <f>RIGHT(N3147,LEN(N3147)-FIND("/",N3147))</f>
        <v>plays</v>
      </c>
      <c r="S3147" s="9">
        <f>(J3147/86400)+25569+(-6/24)</f>
        <v>42761.790902777779</v>
      </c>
      <c r="T3147" s="9">
        <f>(I3147/86400)+25569+(-6/24)</f>
        <v>42821.749236111107</v>
      </c>
      <c r="U3147">
        <f>VLOOKUP(F3147,Statenum_data!$A$1:$B$4,2,FALSE)</f>
        <v>4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 s="13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>
        <f>E3148/L3148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9">
        <f>(J3148/86400)+25569+(-6/24)</f>
        <v>42796.432476851856</v>
      </c>
      <c r="T3148" s="9">
        <f>(I3148/86400)+25569+(-6/24)</f>
        <v>42841.390810185185</v>
      </c>
      <c r="U3148">
        <f>VLOOKUP(F3148,Statenum_data!$A$1:$B$4,2,FALSE)</f>
        <v>4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 s="13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>
        <f>E3149/L3149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9">
        <f>(J3149/86400)+25569+(-6/24)</f>
        <v>41909.71938657407</v>
      </c>
      <c r="T3149" s="9">
        <f>(I3149/86400)+25569+(-6/24)</f>
        <v>41949.761053240742</v>
      </c>
      <c r="U3149">
        <f>VLOOKUP(F3149,Statenum_data!$A$1:$B$4,2,FALSE)</f>
        <v>1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 s="13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>
        <f>E3150/L3150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9">
        <f>(J3150/86400)+25569+(-6/24)</f>
        <v>41891.415324074071</v>
      </c>
      <c r="T3150" s="9">
        <f>(I3150/86400)+25569+(-6/24)</f>
        <v>41912.916666666664</v>
      </c>
      <c r="U3150">
        <f>VLOOKUP(F3150,Statenum_data!$A$1:$B$4,2,FALSE)</f>
        <v>1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 s="13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>
        <f>E3151/L3151</f>
        <v>52</v>
      </c>
      <c r="Q3151" t="str">
        <f>LEFT(N3151,FIND("/",N3151)-1)</f>
        <v>theater</v>
      </c>
      <c r="R3151" t="str">
        <f>RIGHT(N3151,LEN(N3151)-FIND("/",N3151))</f>
        <v>plays</v>
      </c>
      <c r="S3151" s="9">
        <f>(J3151/86400)+25569+(-6/24)</f>
        <v>41225.767361111109</v>
      </c>
      <c r="T3151" s="9">
        <f>(I3151/86400)+25569+(-6/24)</f>
        <v>41249.833333333336</v>
      </c>
      <c r="U3151">
        <f>VLOOKUP(F3151,Statenum_data!$A$1:$B$4,2,FALSE)</f>
        <v>1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 s="13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>
        <f>E3152/L3152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9">
        <f>(J3152/86400)+25569+(-6/24)</f>
        <v>40478.013923611114</v>
      </c>
      <c r="T3152" s="9">
        <f>(I3152/86400)+25569+(-6/24)</f>
        <v>40567.916666666664</v>
      </c>
      <c r="U3152">
        <f>VLOOKUP(F3152,Statenum_data!$A$1:$B$4,2,FALSE)</f>
        <v>1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 s="1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>
        <f>E3153/L3153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9">
        <f>(J3153/86400)+25569+(-6/24)</f>
        <v>41862.58997685185</v>
      </c>
      <c r="T3153" s="9">
        <f>(I3153/86400)+25569+(-6/24)</f>
        <v>41892.58997685185</v>
      </c>
      <c r="U3153">
        <f>VLOOKUP(F3153,Statenum_data!$A$1:$B$4,2,FALSE)</f>
        <v>1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 s="13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>
        <f>E3154/L3154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9">
        <f>(J3154/86400)+25569+(-6/24)</f>
        <v>41550.617673611108</v>
      </c>
      <c r="T3154" s="9">
        <f>(I3154/86400)+25569+(-6/24)</f>
        <v>41580.617673611108</v>
      </c>
      <c r="U3154">
        <f>VLOOKUP(F3154,Statenum_data!$A$1:$B$4,2,FALSE)</f>
        <v>1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 s="13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>
        <f>E3155/L3155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9">
        <f>(J3155/86400)+25569+(-6/24)</f>
        <v>40632.904363425929</v>
      </c>
      <c r="T3155" s="9">
        <f>(I3155/86400)+25569+(-6/24)</f>
        <v>40663.957638888889</v>
      </c>
      <c r="U3155">
        <f>VLOOKUP(F3155,Statenum_data!$A$1:$B$4,2,FALSE)</f>
        <v>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 s="13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>
        <f>E3156/L3156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9">
        <f>(J3156/86400)+25569+(-6/24)</f>
        <v>40970.625671296293</v>
      </c>
      <c r="T3156" s="9">
        <f>(I3156/86400)+25569+(-6/24)</f>
        <v>41000.584004629629</v>
      </c>
      <c r="U3156">
        <f>VLOOKUP(F3156,Statenum_data!$A$1:$B$4,2,FALSE)</f>
        <v>1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 s="13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>
        <f>E3157/L3157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9">
        <f>(J3157/86400)+25569+(-6/24)</f>
        <v>41233.249131944445</v>
      </c>
      <c r="T3157" s="9">
        <f>(I3157/86400)+25569+(-6/24)</f>
        <v>41263.249131944445</v>
      </c>
      <c r="U3157">
        <f>VLOOKUP(F3157,Statenum_data!$A$1:$B$4,2,FALSE)</f>
        <v>1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 s="13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>
        <f>E3158/L3158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9">
        <f>(J3158/86400)+25569+(-6/24)</f>
        <v>41026.703055555554</v>
      </c>
      <c r="T3158" s="9">
        <f>(I3158/86400)+25569+(-6/24)</f>
        <v>41061.703055555554</v>
      </c>
      <c r="U3158">
        <f>VLOOKUP(F3158,Statenum_data!$A$1:$B$4,2,FALSE)</f>
        <v>1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 s="13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>
        <f>E3159/L3159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9">
        <f>(J3159/86400)+25569+(-6/24)</f>
        <v>41829.538252314815</v>
      </c>
      <c r="T3159" s="9">
        <f>(I3159/86400)+25569+(-6/24)</f>
        <v>41838.958333333336</v>
      </c>
      <c r="U3159">
        <f>VLOOKUP(F3159,Statenum_data!$A$1:$B$4,2,FALSE)</f>
        <v>1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 s="13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>
        <f>E3160/L3160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9">
        <f>(J3160/86400)+25569+(-6/24)</f>
        <v>41447.589722222227</v>
      </c>
      <c r="T3160" s="9">
        <f>(I3160/86400)+25569+(-6/24)</f>
        <v>41477.589722222227</v>
      </c>
      <c r="U3160">
        <f>VLOOKUP(F3160,Statenum_data!$A$1:$B$4,2,FALSE)</f>
        <v>1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 s="13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>
        <f>E3161/L3161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9">
        <f>(J3161/86400)+25569+(-6/24)</f>
        <v>40883.816678240742</v>
      </c>
      <c r="T3161" s="9">
        <f>(I3161/86400)+25569+(-6/24)</f>
        <v>40926.708333333336</v>
      </c>
      <c r="U3161">
        <f>VLOOKUP(F3161,Statenum_data!$A$1:$B$4,2,FALSE)</f>
        <v>1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 s="13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>
        <f>E3162/L3162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9">
        <f>(J3162/86400)+25569+(-6/24)</f>
        <v>41841.01489583333</v>
      </c>
      <c r="T3162" s="9">
        <f>(I3162/86400)+25569+(-6/24)</f>
        <v>41863.957638888889</v>
      </c>
      <c r="U3162">
        <f>VLOOKUP(F3162,Statenum_data!$A$1:$B$4,2,FALSE)</f>
        <v>1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 s="1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>
        <f>E3163/L3163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9">
        <f>(J3163/86400)+25569+(-6/24)</f>
        <v>41897.286134259259</v>
      </c>
      <c r="T3163" s="9">
        <f>(I3163/86400)+25569+(-6/24)</f>
        <v>41927.286134259259</v>
      </c>
      <c r="U3163">
        <f>VLOOKUP(F3163,Statenum_data!$A$1:$B$4,2,FALSE)</f>
        <v>1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 s="13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>
        <f>E3164/L3164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9">
        <f>(J3164/86400)+25569+(-6/24)</f>
        <v>41799.435902777775</v>
      </c>
      <c r="T3164" s="9">
        <f>(I3164/86400)+25569+(-6/24)</f>
        <v>41826.833333333336</v>
      </c>
      <c r="U3164">
        <f>VLOOKUP(F3164,Statenum_data!$A$1:$B$4,2,FALSE)</f>
        <v>1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 s="13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>
        <f>E3165/L3165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9">
        <f>(J3165/86400)+25569+(-6/24)</f>
        <v>41775.503761574073</v>
      </c>
      <c r="T3165" s="9">
        <f>(I3165/86400)+25569+(-6/24)</f>
        <v>41805.503761574073</v>
      </c>
      <c r="U3165">
        <f>VLOOKUP(F3165,Statenum_data!$A$1:$B$4,2,FALSE)</f>
        <v>1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 s="13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>
        <f>E3166/L3166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9">
        <f>(J3166/86400)+25569+(-6/24)</f>
        <v>41766.555729166663</v>
      </c>
      <c r="T3166" s="9">
        <f>(I3166/86400)+25569+(-6/24)</f>
        <v>41799.555729166663</v>
      </c>
      <c r="U3166">
        <f>VLOOKUP(F3166,Statenum_data!$A$1:$B$4,2,FALSE)</f>
        <v>1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 s="13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>
        <f>E3167/L3167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9">
        <f>(J3167/86400)+25569+(-6/24)</f>
        <v>40643.909259259257</v>
      </c>
      <c r="T3167" s="9">
        <f>(I3167/86400)+25569+(-6/24)</f>
        <v>40665.915972222225</v>
      </c>
      <c r="U3167">
        <f>VLOOKUP(F3167,Statenum_data!$A$1:$B$4,2,FALSE)</f>
        <v>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 s="13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>
        <f>E3168/L3168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9">
        <f>(J3168/86400)+25569+(-6/24)</f>
        <v>41940.44158564815</v>
      </c>
      <c r="T3168" s="9">
        <f>(I3168/86400)+25569+(-6/24)</f>
        <v>41969.082638888889</v>
      </c>
      <c r="U3168">
        <f>VLOOKUP(F3168,Statenum_data!$A$1:$B$4,2,FALSE)</f>
        <v>1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 s="13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>
        <f>E3169/L3169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9">
        <f>(J3169/86400)+25569+(-6/24)</f>
        <v>41838.925706018519</v>
      </c>
      <c r="T3169" s="9">
        <f>(I3169/86400)+25569+(-6/24)</f>
        <v>41852.925706018519</v>
      </c>
      <c r="U3169">
        <f>VLOOKUP(F3169,Statenum_data!$A$1:$B$4,2,FALSE)</f>
        <v>1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 s="13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>
        <f>E3170/L3170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9">
        <f>(J3170/86400)+25569+(-6/24)</f>
        <v>41771.855937500004</v>
      </c>
      <c r="T3170" s="9">
        <f>(I3170/86400)+25569+(-6/24)</f>
        <v>41803.666666666664</v>
      </c>
      <c r="U3170">
        <f>VLOOKUP(F3170,Statenum_data!$A$1:$B$4,2,FALSE)</f>
        <v>1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 s="13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>
        <f>E3171/L3171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9">
        <f>(J3171/86400)+25569+(-6/24)</f>
        <v>41591.487974537034</v>
      </c>
      <c r="T3171" s="9">
        <f>(I3171/86400)+25569+(-6/24)</f>
        <v>41620.957638888889</v>
      </c>
      <c r="U3171">
        <f>VLOOKUP(F3171,Statenum_data!$A$1:$B$4,2,FALSE)</f>
        <v>1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 s="13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>
        <f>E3172/L3172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9">
        <f>(J3172/86400)+25569+(-6/24)</f>
        <v>41788.830370370371</v>
      </c>
      <c r="T3172" s="9">
        <f>(I3172/86400)+25569+(-6/24)</f>
        <v>41821.916666666664</v>
      </c>
      <c r="U3172">
        <f>VLOOKUP(F3172,Statenum_data!$A$1:$B$4,2,FALSE)</f>
        <v>1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 s="1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>
        <f>E3173/L3173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9">
        <f>(J3173/86400)+25569+(-6/24)</f>
        <v>42466.358310185184</v>
      </c>
      <c r="T3173" s="9">
        <f>(I3173/86400)+25569+(-6/24)</f>
        <v>42496.358310185184</v>
      </c>
      <c r="U3173">
        <f>VLOOKUP(F3173,Statenum_data!$A$1:$B$4,2,FALSE)</f>
        <v>1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 s="13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>
        <f>E3174/L3174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9">
        <f>(J3174/86400)+25569+(-6/24)</f>
        <v>40923.479953703703</v>
      </c>
      <c r="T3174" s="9">
        <f>(I3174/86400)+25569+(-6/24)</f>
        <v>40953.479953703703</v>
      </c>
      <c r="U3174">
        <f>VLOOKUP(F3174,Statenum_data!$A$1:$B$4,2,FALSE)</f>
        <v>1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 s="13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>
        <f>E3175/L3175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9">
        <f>(J3175/86400)+25569+(-6/24)</f>
        <v>41878.628379629634</v>
      </c>
      <c r="T3175" s="9">
        <f>(I3175/86400)+25569+(-6/24)</f>
        <v>41908.628379629634</v>
      </c>
      <c r="U3175">
        <f>VLOOKUP(F3175,Statenum_data!$A$1:$B$4,2,FALSE)</f>
        <v>1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 s="13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>
        <f>E3176/L3176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9">
        <f>(J3176/86400)+25569+(-6/24)</f>
        <v>41862.614675925928</v>
      </c>
      <c r="T3176" s="9">
        <f>(I3176/86400)+25569+(-6/24)</f>
        <v>41876.614675925928</v>
      </c>
      <c r="U3176">
        <f>VLOOKUP(F3176,Statenum_data!$A$1:$B$4,2,FALSE)</f>
        <v>1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 s="13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>
        <f>E3177/L3177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9">
        <f>(J3177/86400)+25569+(-6/24)</f>
        <v>40531.636886574073</v>
      </c>
      <c r="T3177" s="9">
        <f>(I3177/86400)+25569+(-6/24)</f>
        <v>40591.636886574073</v>
      </c>
      <c r="U3177">
        <f>VLOOKUP(F3177,Statenum_data!$A$1:$B$4,2,FALSE)</f>
        <v>1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 s="13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>
        <f>E3178/L3178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9">
        <f>(J3178/86400)+25569+(-6/24)</f>
        <v>41477.680914351848</v>
      </c>
      <c r="T3178" s="9">
        <f>(I3178/86400)+25569+(-6/24)</f>
        <v>41504.375</v>
      </c>
      <c r="U3178">
        <f>VLOOKUP(F3178,Statenum_data!$A$1:$B$4,2,FALSE)</f>
        <v>1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 s="13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>
        <f>E3179/L3179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9">
        <f>(J3179/86400)+25569+(-6/24)</f>
        <v>41781.416770833333</v>
      </c>
      <c r="T3179" s="9">
        <f>(I3179/86400)+25569+(-6/24)</f>
        <v>41811.416770833333</v>
      </c>
      <c r="U3179">
        <f>VLOOKUP(F3179,Statenum_data!$A$1:$B$4,2,FALSE)</f>
        <v>1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 s="13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>
        <f>E3180/L3180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9">
        <f>(J3180/86400)+25569+(-6/24)</f>
        <v>41806.355034722219</v>
      </c>
      <c r="T3180" s="9">
        <f>(I3180/86400)+25569+(-6/24)</f>
        <v>41836.355034722219</v>
      </c>
      <c r="U3180">
        <f>VLOOKUP(F3180,Statenum_data!$A$1:$B$4,2,FALSE)</f>
        <v>1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 s="13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>
        <f>E3181/L3181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9">
        <f>(J3181/86400)+25569+(-6/24)</f>
        <v>41375.452210648145</v>
      </c>
      <c r="T3181" s="9">
        <f>(I3181/86400)+25569+(-6/24)</f>
        <v>41400.452210648145</v>
      </c>
      <c r="U3181">
        <f>VLOOKUP(F3181,Statenum_data!$A$1:$B$4,2,FALSE)</f>
        <v>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 s="13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>
        <f>E3182/L3182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9">
        <f>(J3182/86400)+25569+(-6/24)</f>
        <v>41780.162604166668</v>
      </c>
      <c r="T3182" s="9">
        <f>(I3182/86400)+25569+(-6/24)</f>
        <v>41810.162604166668</v>
      </c>
      <c r="U3182">
        <f>VLOOKUP(F3182,Statenum_data!$A$1:$B$4,2,FALSE)</f>
        <v>1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 s="1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>
        <f>E3183/L3183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9">
        <f>(J3183/86400)+25569+(-6/24)</f>
        <v>41779.060034722221</v>
      </c>
      <c r="T3183" s="9">
        <f>(I3183/86400)+25569+(-6/24)</f>
        <v>41805.416666666664</v>
      </c>
      <c r="U3183">
        <f>VLOOKUP(F3183,Statenum_data!$A$1:$B$4,2,FALSE)</f>
        <v>1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 s="13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>
        <f>E3184/L3184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9">
        <f>(J3184/86400)+25569+(-6/24)</f>
        <v>40883.699317129627</v>
      </c>
      <c r="T3184" s="9">
        <f>(I3184/86400)+25569+(-6/24)</f>
        <v>40939.458333333336</v>
      </c>
      <c r="U3184">
        <f>VLOOKUP(F3184,Statenum_data!$A$1:$B$4,2,FALSE)</f>
        <v>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 s="13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>
        <f>E3185/L3185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9">
        <f>(J3185/86400)+25569+(-6/24)</f>
        <v>41491.54478009259</v>
      </c>
      <c r="T3185" s="9">
        <f>(I3185/86400)+25569+(-6/24)</f>
        <v>41509.54478009259</v>
      </c>
      <c r="U3185">
        <f>VLOOKUP(F3185,Statenum_data!$A$1:$B$4,2,FALSE)</f>
        <v>1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 s="13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>
        <f>E3186/L3186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9">
        <f>(J3186/86400)+25569+(-6/24)</f>
        <v>41791.743414351848</v>
      </c>
      <c r="T3186" s="9">
        <f>(I3186/86400)+25569+(-6/24)</f>
        <v>41821.743414351848</v>
      </c>
      <c r="U3186">
        <f>VLOOKUP(F3186,Statenum_data!$A$1:$B$4,2,FALSE)</f>
        <v>1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 s="13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>
        <f>E3187/L3187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9">
        <f>(J3187/86400)+25569+(-6/24)</f>
        <v>41829.727326388893</v>
      </c>
      <c r="T3187" s="9">
        <f>(I3187/86400)+25569+(-6/24)</f>
        <v>41836.727326388893</v>
      </c>
      <c r="U3187">
        <f>VLOOKUP(F3187,Statenum_data!$A$1:$B$4,2,FALSE)</f>
        <v>1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 s="13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>
        <f>E3188/L3188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9">
        <f>(J3188/86400)+25569+(-6/24)</f>
        <v>41868.674050925925</v>
      </c>
      <c r="T3188" s="9">
        <f>(I3188/86400)+25569+(-6/24)</f>
        <v>41898.625</v>
      </c>
      <c r="U3188">
        <f>VLOOKUP(F3188,Statenum_data!$A$1:$B$4,2,FALSE)</f>
        <v>1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 s="13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>
        <f>E3189/L3189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9">
        <f>(J3189/86400)+25569+(-6/24)</f>
        <v>41835.416354166664</v>
      </c>
      <c r="T3189" s="9">
        <f>(I3189/86400)+25569+(-6/24)</f>
        <v>41855.416354166664</v>
      </c>
      <c r="U3189">
        <f>VLOOKUP(F3189,Statenum_data!$A$1:$B$4,2,FALSE)</f>
        <v>1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 s="13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>
        <f>E3190/L3190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9">
        <f>(J3190/86400)+25569+(-6/24)</f>
        <v>42144.165532407409</v>
      </c>
      <c r="T3190" s="9">
        <f>(I3190/86400)+25569+(-6/24)</f>
        <v>42165.165532407409</v>
      </c>
      <c r="U3190">
        <f>VLOOKUP(F3190,Statenum_data!$A$1:$B$4,2,FALSE)</f>
        <v>2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 s="13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>
        <f>E3191/L3191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9">
        <f>(J3191/86400)+25569+(-6/24)</f>
        <v>42118.096435185187</v>
      </c>
      <c r="T3191" s="9">
        <f>(I3191/86400)+25569+(-6/24)</f>
        <v>42148.096435185187</v>
      </c>
      <c r="U3191">
        <f>VLOOKUP(F3191,Statenum_data!$A$1:$B$4,2,FALSE)</f>
        <v>2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 s="13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t="e">
        <f>E3192/L3192</f>
        <v>#DIV/0!</v>
      </c>
      <c r="Q3192" t="str">
        <f>LEFT(N3192,FIND("/",N3192)-1)</f>
        <v>theater</v>
      </c>
      <c r="R3192" t="str">
        <f>RIGHT(N3192,LEN(N3192)-FIND("/",N3192))</f>
        <v>musical</v>
      </c>
      <c r="S3192" s="9">
        <f>(J3192/86400)+25569+(-6/24)</f>
        <v>42682.901331018518</v>
      </c>
      <c r="T3192" s="9">
        <f>(I3192/86400)+25569+(-6/24)</f>
        <v>42712.942997685182</v>
      </c>
      <c r="U3192">
        <f>VLOOKUP(F3192,Statenum_data!$A$1:$B$4,2,FALSE)</f>
        <v>2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 s="1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>
        <f>E3193/L3193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9">
        <f>(J3193/86400)+25569+(-6/24)</f>
        <v>42538.505428240736</v>
      </c>
      <c r="T3193" s="9">
        <f>(I3193/86400)+25569+(-6/24)</f>
        <v>42598.505428240736</v>
      </c>
      <c r="U3193">
        <f>VLOOKUP(F3193,Statenum_data!$A$1:$B$4,2,FALSE)</f>
        <v>2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 s="13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>
        <f>E3194/L3194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9">
        <f>(J3194/86400)+25569+(-6/24)</f>
        <v>42018.69049768518</v>
      </c>
      <c r="T3194" s="9">
        <f>(I3194/86400)+25569+(-6/24)</f>
        <v>42063.666666666672</v>
      </c>
      <c r="U3194">
        <f>VLOOKUP(F3194,Statenum_data!$A$1:$B$4,2,FALSE)</f>
        <v>2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 s="13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>
        <f>E3195/L3195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9">
        <f>(J3195/86400)+25569+(-6/24)</f>
        <v>42010.718240740738</v>
      </c>
      <c r="T3195" s="9">
        <f>(I3195/86400)+25569+(-6/24)</f>
        <v>42055.718240740738</v>
      </c>
      <c r="U3195">
        <f>VLOOKUP(F3195,Statenum_data!$A$1:$B$4,2,FALSE)</f>
        <v>2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 s="13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t="e">
        <f>E3196/L3196</f>
        <v>#DIV/0!</v>
      </c>
      <c r="Q3196" t="str">
        <f>LEFT(N3196,FIND("/",N3196)-1)</f>
        <v>theater</v>
      </c>
      <c r="R3196" t="str">
        <f>RIGHT(N3196,LEN(N3196)-FIND("/",N3196))</f>
        <v>musical</v>
      </c>
      <c r="S3196" s="9">
        <f>(J3196/86400)+25569+(-6/24)</f>
        <v>42181.812476851846</v>
      </c>
      <c r="T3196" s="9">
        <f>(I3196/86400)+25569+(-6/24)</f>
        <v>42211.812476851846</v>
      </c>
      <c r="U3196">
        <f>VLOOKUP(F3196,Statenum_data!$A$1:$B$4,2,FALSE)</f>
        <v>2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 s="13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>
        <f>E3197/L3197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9">
        <f>(J3197/86400)+25569+(-6/24)</f>
        <v>42017.344236111108</v>
      </c>
      <c r="T3197" s="9">
        <f>(I3197/86400)+25569+(-6/24)</f>
        <v>42047.344236111108</v>
      </c>
      <c r="U3197">
        <f>VLOOKUP(F3197,Statenum_data!$A$1:$B$4,2,FALSE)</f>
        <v>2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 s="13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>
        <f>E3198/L3198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9">
        <f>(J3198/86400)+25569+(-6/24)</f>
        <v>42157.348090277781</v>
      </c>
      <c r="T3198" s="9">
        <f>(I3198/86400)+25569+(-6/24)</f>
        <v>42217.333333333328</v>
      </c>
      <c r="U3198">
        <f>VLOOKUP(F3198,Statenum_data!$A$1:$B$4,2,FALSE)</f>
        <v>2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 s="13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>
        <f>E3199/L3199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9">
        <f>(J3199/86400)+25569+(-6/24)</f>
        <v>42009.243263888886</v>
      </c>
      <c r="T3199" s="9">
        <f>(I3199/86400)+25569+(-6/24)</f>
        <v>42039.243263888886</v>
      </c>
      <c r="U3199">
        <f>VLOOKUP(F3199,Statenum_data!$A$1:$B$4,2,FALSE)</f>
        <v>2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 s="13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>
        <f>E3200/L3200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9">
        <f>(J3200/86400)+25569+(-6/24)</f>
        <v>42013.174502314811</v>
      </c>
      <c r="T3200" s="9">
        <f>(I3200/86400)+25569+(-6/24)</f>
        <v>42051.174502314811</v>
      </c>
      <c r="U3200">
        <f>VLOOKUP(F3200,Statenum_data!$A$1:$B$4,2,FALSE)</f>
        <v>2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 s="13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>
        <f>E3201/L3201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9">
        <f>(J3201/86400)+25569+(-6/24)</f>
        <v>41858.511782407411</v>
      </c>
      <c r="T3201" s="9">
        <f>(I3201/86400)+25569+(-6/24)</f>
        <v>41888.625</v>
      </c>
      <c r="U3201">
        <f>VLOOKUP(F3201,Statenum_data!$A$1:$B$4,2,FALSE)</f>
        <v>2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 s="13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>
        <f>E3202/L3202</f>
        <v>1</v>
      </c>
      <c r="Q3202" t="str">
        <f>LEFT(N3202,FIND("/",N3202)-1)</f>
        <v>theater</v>
      </c>
      <c r="R3202" t="str">
        <f>RIGHT(N3202,LEN(N3202)-FIND("/",N3202))</f>
        <v>musical</v>
      </c>
      <c r="S3202" s="9">
        <f>(J3202/86400)+25569+(-6/24)</f>
        <v>42460.070613425924</v>
      </c>
      <c r="T3202" s="9">
        <f>(I3202/86400)+25569+(-6/24)</f>
        <v>42489.981944444444</v>
      </c>
      <c r="U3202">
        <f>VLOOKUP(F3202,Statenum_data!$A$1:$B$4,2,FALSE)</f>
        <v>2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 s="1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>
        <f>E3203/L3203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9">
        <f>(J3203/86400)+25569+(-6/24)</f>
        <v>41861.517094907409</v>
      </c>
      <c r="T3203" s="9">
        <f>(I3203/86400)+25569+(-6/24)</f>
        <v>41882.517094907409</v>
      </c>
      <c r="U3203">
        <f>VLOOKUP(F3203,Statenum_data!$A$1:$B$4,2,FALSE)</f>
        <v>2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 s="13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>
        <f>E3204/L3204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9">
        <f>(J3204/86400)+25569+(-6/24)</f>
        <v>42293.603541666671</v>
      </c>
      <c r="T3204" s="9">
        <f>(I3204/86400)+25569+(-6/24)</f>
        <v>42351.999305555553</v>
      </c>
      <c r="U3204">
        <f>VLOOKUP(F3204,Statenum_data!$A$1:$B$4,2,FALSE)</f>
        <v>2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 s="13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>
        <f>E3205/L3205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9">
        <f>(J3205/86400)+25569+(-6/24)</f>
        <v>42242.738680555558</v>
      </c>
      <c r="T3205" s="9">
        <f>(I3205/86400)+25569+(-6/24)</f>
        <v>42272.738680555558</v>
      </c>
      <c r="U3205">
        <f>VLOOKUP(F3205,Statenum_data!$A$1:$B$4,2,FALSE)</f>
        <v>2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 s="13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t="e">
        <f>E3206/L3206</f>
        <v>#DIV/0!</v>
      </c>
      <c r="Q3206" t="str">
        <f>LEFT(N3206,FIND("/",N3206)-1)</f>
        <v>theater</v>
      </c>
      <c r="R3206" t="str">
        <f>RIGHT(N3206,LEN(N3206)-FIND("/",N3206))</f>
        <v>musical</v>
      </c>
      <c r="S3206" s="9">
        <f>(J3206/86400)+25569+(-6/24)</f>
        <v>42172.436099537037</v>
      </c>
      <c r="T3206" s="9">
        <f>(I3206/86400)+25569+(-6/24)</f>
        <v>42202.426388888889</v>
      </c>
      <c r="U3206">
        <f>VLOOKUP(F3206,Statenum_data!$A$1:$B$4,2,FALSE)</f>
        <v>2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 s="13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>
        <f>E3207/L3207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9">
        <f>(J3207/86400)+25569+(-6/24)</f>
        <v>42095.124675925923</v>
      </c>
      <c r="T3207" s="9">
        <f>(I3207/86400)+25569+(-6/24)</f>
        <v>42125.124675925923</v>
      </c>
      <c r="U3207">
        <f>VLOOKUP(F3207,Statenum_data!$A$1:$B$4,2,FALSE)</f>
        <v>2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 s="13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t="e">
        <f>E3208/L3208</f>
        <v>#DIV/0!</v>
      </c>
      <c r="Q3208" t="str">
        <f>LEFT(N3208,FIND("/",N3208)-1)</f>
        <v>theater</v>
      </c>
      <c r="R3208" t="str">
        <f>RIGHT(N3208,LEN(N3208)-FIND("/",N3208))</f>
        <v>musical</v>
      </c>
      <c r="S3208" s="9">
        <f>(J3208/86400)+25569+(-6/24)</f>
        <v>42236.026053240741</v>
      </c>
      <c r="T3208" s="9">
        <f>(I3208/86400)+25569+(-6/24)</f>
        <v>42266.026053240741</v>
      </c>
      <c r="U3208">
        <f>VLOOKUP(F3208,Statenum_data!$A$1:$B$4,2,FALSE)</f>
        <v>2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 s="13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>
        <f>E3209/L3209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9">
        <f>(J3209/86400)+25569+(-6/24)</f>
        <v>42057.027858796297</v>
      </c>
      <c r="T3209" s="9">
        <f>(I3209/86400)+25569+(-6/24)</f>
        <v>42116.986192129625</v>
      </c>
      <c r="U3209">
        <f>VLOOKUP(F3209,Statenum_data!$A$1:$B$4,2,FALSE)</f>
        <v>2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 s="13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>
        <f>E3210/L3210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9">
        <f>(J3210/86400)+25569+(-6/24)</f>
        <v>41827.355057870373</v>
      </c>
      <c r="T3210" s="9">
        <f>(I3210/86400)+25569+(-6/24)</f>
        <v>41848.355057870373</v>
      </c>
      <c r="U3210">
        <f>VLOOKUP(F3210,Statenum_data!$A$1:$B$4,2,FALSE)</f>
        <v>1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 s="13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>
        <f>E3211/L3211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9">
        <f>(J3211/86400)+25569+(-6/24)</f>
        <v>41778.387245370366</v>
      </c>
      <c r="T3211" s="9">
        <f>(I3211/86400)+25569+(-6/24)</f>
        <v>41810.708333333336</v>
      </c>
      <c r="U3211">
        <f>VLOOKUP(F3211,Statenum_data!$A$1:$B$4,2,FALSE)</f>
        <v>1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 s="13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>
        <f>E3212/L3212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9">
        <f>(J3212/86400)+25569+(-6/24)</f>
        <v>41013.686562499999</v>
      </c>
      <c r="T3212" s="9">
        <f>(I3212/86400)+25569+(-6/24)</f>
        <v>41060.915972222225</v>
      </c>
      <c r="U3212">
        <f>VLOOKUP(F3212,Statenum_data!$A$1:$B$4,2,FALSE)</f>
        <v>1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 s="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>
        <f>E3213/L3213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9">
        <f>(J3213/86400)+25569+(-6/24)</f>
        <v>41834.33657407407</v>
      </c>
      <c r="T3213" s="9">
        <f>(I3213/86400)+25569+(-6/24)</f>
        <v>41865.833333333336</v>
      </c>
      <c r="U3213">
        <f>VLOOKUP(F3213,Statenum_data!$A$1:$B$4,2,FALSE)</f>
        <v>1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 s="13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>
        <f>E3214/L3214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9">
        <f>(J3214/86400)+25569+(-6/24)</f>
        <v>41829.545729166668</v>
      </c>
      <c r="T3214" s="9">
        <f>(I3214/86400)+25569+(-6/24)</f>
        <v>41859.545729166668</v>
      </c>
      <c r="U3214">
        <f>VLOOKUP(F3214,Statenum_data!$A$1:$B$4,2,FALSE)</f>
        <v>1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 s="13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>
        <f>E3215/L3215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9">
        <f>(J3215/86400)+25569+(-6/24)</f>
        <v>42171.513414351852</v>
      </c>
      <c r="T3215" s="9">
        <f>(I3215/86400)+25569+(-6/24)</f>
        <v>42211.513414351852</v>
      </c>
      <c r="U3215">
        <f>VLOOKUP(F3215,Statenum_data!$A$1:$B$4,2,FALSE)</f>
        <v>1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 s="13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>
        <f>E3216/L3216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9">
        <f>(J3216/86400)+25569+(-6/24)</f>
        <v>42337.542511574073</v>
      </c>
      <c r="T3216" s="9">
        <f>(I3216/86400)+25569+(-6/24)</f>
        <v>42374.746527777781</v>
      </c>
      <c r="U3216">
        <f>VLOOKUP(F3216,Statenum_data!$A$1:$B$4,2,FALSE)</f>
        <v>1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 s="13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>
        <f>E3217/L3217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9">
        <f>(J3217/86400)+25569+(-6/24)</f>
        <v>42219.415173611109</v>
      </c>
      <c r="T3217" s="9">
        <f>(I3217/86400)+25569+(-6/24)</f>
        <v>42256.915972222225</v>
      </c>
      <c r="U3217">
        <f>VLOOKUP(F3217,Statenum_data!$A$1:$B$4,2,FALSE)</f>
        <v>1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 s="13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>
        <f>E3218/L3218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9">
        <f>(J3218/86400)+25569+(-6/24)</f>
        <v>42165.212627314817</v>
      </c>
      <c r="T3218" s="9">
        <f>(I3218/86400)+25569+(-6/24)</f>
        <v>42196.354166666672</v>
      </c>
      <c r="U3218">
        <f>VLOOKUP(F3218,Statenum_data!$A$1:$B$4,2,FALSE)</f>
        <v>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 s="13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>
        <f>E3219/L3219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9">
        <f>(J3219/86400)+25569+(-6/24)</f>
        <v>42648.296111111107</v>
      </c>
      <c r="T3219" s="9">
        <f>(I3219/86400)+25569+(-6/24)</f>
        <v>42678.296111111107</v>
      </c>
      <c r="U3219">
        <f>VLOOKUP(F3219,Statenum_data!$A$1:$B$4,2,FALSE)</f>
        <v>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 s="13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>
        <f>E3220/L3220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9">
        <f>(J3220/86400)+25569+(-6/24)</f>
        <v>41970.752152777779</v>
      </c>
      <c r="T3220" s="9">
        <f>(I3220/86400)+25569+(-6/24)</f>
        <v>42003.75</v>
      </c>
      <c r="U3220">
        <f>VLOOKUP(F3220,Statenum_data!$A$1:$B$4,2,FALSE)</f>
        <v>1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 s="13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>
        <f>E3221/L3221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9">
        <f>(J3221/86400)+25569+(-6/24)</f>
        <v>42050.733182870375</v>
      </c>
      <c r="T3221" s="9">
        <f>(I3221/86400)+25569+(-6/24)</f>
        <v>42085.691516203704</v>
      </c>
      <c r="U3221">
        <f>VLOOKUP(F3221,Statenum_data!$A$1:$B$4,2,FALSE)</f>
        <v>1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 s="13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>
        <f>E3222/L3222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9">
        <f>(J3222/86400)+25569+(-6/24)</f>
        <v>42772.583379629628</v>
      </c>
      <c r="T3222" s="9">
        <f>(I3222/86400)+25569+(-6/24)</f>
        <v>42806.625</v>
      </c>
      <c r="U3222">
        <f>VLOOKUP(F3222,Statenum_data!$A$1:$B$4,2,FALSE)</f>
        <v>1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 s="1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>
        <f>E3223/L3223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9">
        <f>(J3223/86400)+25569+(-6/24)</f>
        <v>42155.446793981479</v>
      </c>
      <c r="T3223" s="9">
        <f>(I3223/86400)+25569+(-6/24)</f>
        <v>42190.446793981479</v>
      </c>
      <c r="U3223">
        <f>VLOOKUP(F3223,Statenum_data!$A$1:$B$4,2,FALSE)</f>
        <v>1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 s="13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>
        <f>E3224/L3224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9">
        <f>(J3224/86400)+25569+(-6/24)</f>
        <v>42270.332141203704</v>
      </c>
      <c r="T3224" s="9">
        <f>(I3224/86400)+25569+(-6/24)</f>
        <v>42301.645138888889</v>
      </c>
      <c r="U3224">
        <f>VLOOKUP(F3224,Statenum_data!$A$1:$B$4,2,FALSE)</f>
        <v>1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 s="13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>
        <f>E3225/L3225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9">
        <f>(J3225/86400)+25569+(-6/24)</f>
        <v>42206.585370370369</v>
      </c>
      <c r="T3225" s="9">
        <f>(I3225/86400)+25569+(-6/24)</f>
        <v>42236.585370370369</v>
      </c>
      <c r="U3225">
        <f>VLOOKUP(F3225,Statenum_data!$A$1:$B$4,2,FALSE)</f>
        <v>1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 s="13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>
        <f>E3226/L3226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9">
        <f>(J3226/86400)+25569+(-6/24)</f>
        <v>42697.600844907407</v>
      </c>
      <c r="T3226" s="9">
        <f>(I3226/86400)+25569+(-6/24)</f>
        <v>42744.958333333328</v>
      </c>
      <c r="U3226">
        <f>VLOOKUP(F3226,Statenum_data!$A$1:$B$4,2,FALSE)</f>
        <v>1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 s="13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>
        <f>E3227/L3227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9">
        <f>(J3227/86400)+25569+(-6/24)</f>
        <v>42503.309467592597</v>
      </c>
      <c r="T3227" s="9">
        <f>(I3227/86400)+25569+(-6/24)</f>
        <v>42524.625</v>
      </c>
      <c r="U3227">
        <f>VLOOKUP(F3227,Statenum_data!$A$1:$B$4,2,FALSE)</f>
        <v>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 s="13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>
        <f>E3228/L3228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9">
        <f>(J3228/86400)+25569+(-6/24)</f>
        <v>42277.333472222221</v>
      </c>
      <c r="T3228" s="9">
        <f>(I3228/86400)+25569+(-6/24)</f>
        <v>42307.333472222221</v>
      </c>
      <c r="U3228">
        <f>VLOOKUP(F3228,Statenum_data!$A$1:$B$4,2,FALSE)</f>
        <v>1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 s="13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>
        <f>E3229/L3229</f>
        <v>50</v>
      </c>
      <c r="Q3229" t="str">
        <f>LEFT(N3229,FIND("/",N3229)-1)</f>
        <v>theater</v>
      </c>
      <c r="R3229" t="str">
        <f>RIGHT(N3229,LEN(N3229)-FIND("/",N3229))</f>
        <v>plays</v>
      </c>
      <c r="S3229" s="9">
        <f>(J3229/86400)+25569+(-6/24)</f>
        <v>42722.632361111115</v>
      </c>
      <c r="T3229" s="9">
        <f>(I3229/86400)+25569+(-6/24)</f>
        <v>42752.632361111115</v>
      </c>
      <c r="U3229">
        <f>VLOOKUP(F3229,Statenum_data!$A$1:$B$4,2,FALSE)</f>
        <v>1</v>
      </c>
    </row>
    <row r="3230" spans="1:21" x14ac:dyDescent="0.2">
      <c r="A3230">
        <v>3228</v>
      </c>
      <c r="B3230" s="3" t="s">
        <v>3228</v>
      </c>
      <c r="C3230" s="3" t="s">
        <v>7338</v>
      </c>
      <c r="D3230" s="13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>
        <f>E3230/L3230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9">
        <f>(J3230/86400)+25569+(-6/24)</f>
        <v>42323.45930555556</v>
      </c>
      <c r="T3230" s="9">
        <f>(I3230/86400)+25569+(-6/24)</f>
        <v>42354.957638888889</v>
      </c>
      <c r="U3230">
        <f>VLOOKUP(F3230,Statenum_data!$A$1:$B$4,2,FALSE)</f>
        <v>1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 s="13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>
        <f>E3231/L3231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9">
        <f>(J3231/86400)+25569+(-6/24)</f>
        <v>41933.041643518518</v>
      </c>
      <c r="T3231" s="9">
        <f>(I3231/86400)+25569+(-6/24)</f>
        <v>41963.083310185189</v>
      </c>
      <c r="U3231">
        <f>VLOOKUP(F3231,Statenum_data!$A$1:$B$4,2,FALSE)</f>
        <v>1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 s="13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>
        <f>E3232/L3232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9">
        <f>(J3232/86400)+25569+(-6/24)</f>
        <v>41897.918124999997</v>
      </c>
      <c r="T3232" s="9">
        <f>(I3232/86400)+25569+(-6/24)</f>
        <v>41912.915972222225</v>
      </c>
      <c r="U3232">
        <f>VLOOKUP(F3232,Statenum_data!$A$1:$B$4,2,FALSE)</f>
        <v>1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 s="1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>
        <f>E3233/L3233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9">
        <f>(J3233/86400)+25569+(-6/24)</f>
        <v>42446.693831018521</v>
      </c>
      <c r="T3233" s="9">
        <f>(I3233/86400)+25569+(-6/24)</f>
        <v>42476.693831018521</v>
      </c>
      <c r="U3233">
        <f>VLOOKUP(F3233,Statenum_data!$A$1:$B$4,2,FALSE)</f>
        <v>1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 s="13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>
        <f>E3234/L3234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9">
        <f>(J3234/86400)+25569+(-6/24)</f>
        <v>42463.56385416667</v>
      </c>
      <c r="T3234" s="9">
        <f>(I3234/86400)+25569+(-6/24)</f>
        <v>42493.915972222225</v>
      </c>
      <c r="U3234">
        <f>VLOOKUP(F3234,Statenum_data!$A$1:$B$4,2,FALSE)</f>
        <v>1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 s="13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>
        <f>E3235/L3235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9">
        <f>(J3235/86400)+25569+(-6/24)</f>
        <v>42766.555034722223</v>
      </c>
      <c r="T3235" s="9">
        <f>(I3235/86400)+25569+(-6/24)</f>
        <v>42796.555034722223</v>
      </c>
      <c r="U3235">
        <f>VLOOKUP(F3235,Statenum_data!$A$1:$B$4,2,FALSE)</f>
        <v>1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 s="13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>
        <f>E3236/L3236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9">
        <f>(J3236/86400)+25569+(-6/24)</f>
        <v>42734.539444444439</v>
      </c>
      <c r="T3236" s="9">
        <f>(I3236/86400)+25569+(-6/24)</f>
        <v>42767.729861111111</v>
      </c>
      <c r="U3236">
        <f>VLOOKUP(F3236,Statenum_data!$A$1:$B$4,2,FALSE)</f>
        <v>1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 s="13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>
        <f>E3237/L3237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9">
        <f>(J3237/86400)+25569+(-6/24)</f>
        <v>42522.097812499997</v>
      </c>
      <c r="T3237" s="9">
        <f>(I3237/86400)+25569+(-6/24)</f>
        <v>42552.097812499997</v>
      </c>
      <c r="U3237">
        <f>VLOOKUP(F3237,Statenum_data!$A$1:$B$4,2,FALSE)</f>
        <v>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 s="13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>
        <f>E3238/L3238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9">
        <f>(J3238/86400)+25569+(-6/24)</f>
        <v>42702.667048611111</v>
      </c>
      <c r="T3238" s="9">
        <f>(I3238/86400)+25569+(-6/24)</f>
        <v>42732.667048611111</v>
      </c>
      <c r="U3238">
        <f>VLOOKUP(F3238,Statenum_data!$A$1:$B$4,2,FALSE)</f>
        <v>1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 s="13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>
        <f>E3239/L3239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9">
        <f>(J3239/86400)+25569+(-6/24)</f>
        <v>42252.224351851852</v>
      </c>
      <c r="T3239" s="9">
        <f>(I3239/86400)+25569+(-6/24)</f>
        <v>42275.915972222225</v>
      </c>
      <c r="U3239">
        <f>VLOOKUP(F3239,Statenum_data!$A$1:$B$4,2,FALSE)</f>
        <v>1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 s="13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>
        <f>E3240/L3240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9">
        <f>(J3240/86400)+25569+(-6/24)</f>
        <v>42156.260393518518</v>
      </c>
      <c r="T3240" s="9">
        <f>(I3240/86400)+25569+(-6/24)</f>
        <v>42186.260393518518</v>
      </c>
      <c r="U3240">
        <f>VLOOKUP(F3240,Statenum_data!$A$1:$B$4,2,FALSE)</f>
        <v>1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 s="13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>
        <f>E3241/L3241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9">
        <f>(J3241/86400)+25569+(-6/24)</f>
        <v>42277.839039351849</v>
      </c>
      <c r="T3241" s="9">
        <f>(I3241/86400)+25569+(-6/24)</f>
        <v>42302.749305555553</v>
      </c>
      <c r="U3241">
        <f>VLOOKUP(F3241,Statenum_data!$A$1:$B$4,2,FALSE)</f>
        <v>1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 s="13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>
        <f>E3242/L3242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9">
        <f>(J3242/86400)+25569+(-6/24)</f>
        <v>42754.443842592591</v>
      </c>
      <c r="T3242" s="9">
        <f>(I3242/86400)+25569+(-6/24)</f>
        <v>42782.708333333328</v>
      </c>
      <c r="U3242">
        <f>VLOOKUP(F3242,Statenum_data!$A$1:$B$4,2,FALSE)</f>
        <v>1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 s="1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>
        <f>E3243/L3243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9">
        <f>(J3243/86400)+25569+(-6/24)</f>
        <v>41893.074884259258</v>
      </c>
      <c r="T3243" s="9">
        <f>(I3243/86400)+25569+(-6/24)</f>
        <v>41926.040972222225</v>
      </c>
      <c r="U3243">
        <f>VLOOKUP(F3243,Statenum_data!$A$1:$B$4,2,FALSE)</f>
        <v>1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 s="13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>
        <f>E3244/L3244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9">
        <f>(J3244/86400)+25569+(-6/24)</f>
        <v>41871.505694444444</v>
      </c>
      <c r="T3244" s="9">
        <f>(I3244/86400)+25569+(-6/24)</f>
        <v>41901.505694444444</v>
      </c>
      <c r="U3244">
        <f>VLOOKUP(F3244,Statenum_data!$A$1:$B$4,2,FALSE)</f>
        <v>1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 s="13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>
        <f>E3245/L3245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9">
        <f>(J3245/86400)+25569+(-6/24)</f>
        <v>42261.846782407403</v>
      </c>
      <c r="T3245" s="9">
        <f>(I3245/86400)+25569+(-6/24)</f>
        <v>42285.75</v>
      </c>
      <c r="U3245">
        <f>VLOOKUP(F3245,Statenum_data!$A$1:$B$4,2,FALSE)</f>
        <v>1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 s="13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>
        <f>E3246/L3246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9">
        <f>(J3246/86400)+25569+(-6/24)</f>
        <v>42675.444236111114</v>
      </c>
      <c r="T3246" s="9">
        <f>(I3246/86400)+25569+(-6/24)</f>
        <v>42705.485902777778</v>
      </c>
      <c r="U3246">
        <f>VLOOKUP(F3246,Statenum_data!$A$1:$B$4,2,FALSE)</f>
        <v>1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 s="13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>
        <f>E3247/L3247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9">
        <f>(J3247/86400)+25569+(-6/24)</f>
        <v>42135.35020833333</v>
      </c>
      <c r="T3247" s="9">
        <f>(I3247/86400)+25569+(-6/24)</f>
        <v>42166.833333333328</v>
      </c>
      <c r="U3247">
        <f>VLOOKUP(F3247,Statenum_data!$A$1:$B$4,2,FALSE)</f>
        <v>1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 s="13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>
        <f>E3248/L3248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9">
        <f>(J3248/86400)+25569+(-6/24)</f>
        <v>42230.222222222219</v>
      </c>
      <c r="T3248" s="9">
        <f>(I3248/86400)+25569+(-6/24)</f>
        <v>42258.915972222225</v>
      </c>
      <c r="U3248">
        <f>VLOOKUP(F3248,Statenum_data!$A$1:$B$4,2,FALSE)</f>
        <v>1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 s="13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>
        <f>E3249/L3249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9">
        <f>(J3249/86400)+25569+(-6/24)</f>
        <v>42167.184166666666</v>
      </c>
      <c r="T3249" s="9">
        <f>(I3249/86400)+25569+(-6/24)</f>
        <v>42197.184166666666</v>
      </c>
      <c r="U3249">
        <f>VLOOKUP(F3249,Statenum_data!$A$1:$B$4,2,FALSE)</f>
        <v>1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 s="13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>
        <f>E3250/L3250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9">
        <f>(J3250/86400)+25569+(-6/24)</f>
        <v>42068.638391203705</v>
      </c>
      <c r="T3250" s="9">
        <f>(I3250/86400)+25569+(-6/24)</f>
        <v>42098.596724537041</v>
      </c>
      <c r="U3250">
        <f>VLOOKUP(F3250,Statenum_data!$A$1:$B$4,2,FALSE)</f>
        <v>1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 s="13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>
        <f>E3251/L3251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9">
        <f>(J3251/86400)+25569+(-6/24)</f>
        <v>42145.496689814812</v>
      </c>
      <c r="T3251" s="9">
        <f>(I3251/86400)+25569+(-6/24)</f>
        <v>42175.496689814812</v>
      </c>
      <c r="U3251">
        <f>VLOOKUP(F3251,Statenum_data!$A$1:$B$4,2,FALSE)</f>
        <v>1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 s="13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>
        <f>E3252/L3252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9">
        <f>(J3252/86400)+25569+(-6/24)</f>
        <v>41918.492175925923</v>
      </c>
      <c r="T3252" s="9">
        <f>(I3252/86400)+25569+(-6/24)</f>
        <v>41948.533842592595</v>
      </c>
      <c r="U3252">
        <f>VLOOKUP(F3252,Statenum_data!$A$1:$B$4,2,FALSE)</f>
        <v>1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 s="1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>
        <f>E3253/L3253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9">
        <f>(J3253/86400)+25569+(-6/24)</f>
        <v>42146.481087962966</v>
      </c>
      <c r="T3253" s="9">
        <f>(I3253/86400)+25569+(-6/24)</f>
        <v>42176.481087962966</v>
      </c>
      <c r="U3253">
        <f>VLOOKUP(F3253,Statenum_data!$A$1:$B$4,2,FALSE)</f>
        <v>1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 s="13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>
        <f>E3254/L3254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9">
        <f>(J3254/86400)+25569+(-6/24)</f>
        <v>42590.222685185188</v>
      </c>
      <c r="T3254" s="9">
        <f>(I3254/86400)+25569+(-6/24)</f>
        <v>42620.222685185188</v>
      </c>
      <c r="U3254">
        <f>VLOOKUP(F3254,Statenum_data!$A$1:$B$4,2,FALSE)</f>
        <v>1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 s="13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>
        <f>E3255/L3255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9">
        <f>(J3255/86400)+25569+(-6/24)</f>
        <v>42602.326712962968</v>
      </c>
      <c r="T3255" s="9">
        <f>(I3255/86400)+25569+(-6/24)</f>
        <v>42620.90625</v>
      </c>
      <c r="U3255">
        <f>VLOOKUP(F3255,Statenum_data!$A$1:$B$4,2,FALSE)</f>
        <v>1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 s="13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>
        <f>E3256/L3256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9">
        <f>(J3256/86400)+25569+(-6/24)</f>
        <v>42058.835752314815</v>
      </c>
      <c r="T3256" s="9">
        <f>(I3256/86400)+25569+(-6/24)</f>
        <v>42088.794085648144</v>
      </c>
      <c r="U3256">
        <f>VLOOKUP(F3256,Statenum_data!$A$1:$B$4,2,FALSE)</f>
        <v>1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 s="13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>
        <f>E3257/L3257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9">
        <f>(J3257/86400)+25569+(-6/24)</f>
        <v>41889.518229166664</v>
      </c>
      <c r="T3257" s="9">
        <f>(I3257/86400)+25569+(-6/24)</f>
        <v>41919.518229166664</v>
      </c>
      <c r="U3257">
        <f>VLOOKUP(F3257,Statenum_data!$A$1:$B$4,2,FALSE)</f>
        <v>1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 s="13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>
        <f>E3258/L3258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9">
        <f>(J3258/86400)+25569+(-6/24)</f>
        <v>42144.323807870373</v>
      </c>
      <c r="T3258" s="9">
        <f>(I3258/86400)+25569+(-6/24)</f>
        <v>42165.915972222225</v>
      </c>
      <c r="U3258">
        <f>VLOOKUP(F3258,Statenum_data!$A$1:$B$4,2,FALSE)</f>
        <v>1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 s="13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>
        <f>E3259/L3259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9">
        <f>(J3259/86400)+25569+(-6/24)</f>
        <v>42758.309629629628</v>
      </c>
      <c r="T3259" s="9">
        <f>(I3259/86400)+25569+(-6/24)</f>
        <v>42788.309629629628</v>
      </c>
      <c r="U3259">
        <f>VLOOKUP(F3259,Statenum_data!$A$1:$B$4,2,FALSE)</f>
        <v>1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 s="13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>
        <f>E3260/L3260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9">
        <f>(J3260/86400)+25569+(-6/24)</f>
        <v>41982.637280092589</v>
      </c>
      <c r="T3260" s="9">
        <f>(I3260/86400)+25569+(-6/24)</f>
        <v>42012.637280092589</v>
      </c>
      <c r="U3260">
        <f>VLOOKUP(F3260,Statenum_data!$A$1:$B$4,2,FALSE)</f>
        <v>1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 s="13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>
        <f>E3261/L3261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9">
        <f>(J3261/86400)+25569+(-6/24)</f>
        <v>42614.510937500003</v>
      </c>
      <c r="T3261" s="9">
        <f>(I3261/86400)+25569+(-6/24)</f>
        <v>42643.915972222225</v>
      </c>
      <c r="U3261">
        <f>VLOOKUP(F3261,Statenum_data!$A$1:$B$4,2,FALSE)</f>
        <v>1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 s="13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>
        <f>E3262/L3262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9">
        <f>(J3262/86400)+25569+(-6/24)</f>
        <v>42303.422662037032</v>
      </c>
      <c r="T3262" s="9">
        <f>(I3262/86400)+25569+(-6/24)</f>
        <v>42338.464328703703</v>
      </c>
      <c r="U3262">
        <f>VLOOKUP(F3262,Statenum_data!$A$1:$B$4,2,FALSE)</f>
        <v>1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 s="1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>
        <f>E3263/L3263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9">
        <f>(J3263/86400)+25569+(-6/24)</f>
        <v>42171.475416666668</v>
      </c>
      <c r="T3263" s="9">
        <f>(I3263/86400)+25569+(-6/24)</f>
        <v>42201.475416666668</v>
      </c>
      <c r="U3263">
        <f>VLOOKUP(F3263,Statenum_data!$A$1:$B$4,2,FALSE)</f>
        <v>1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 s="13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>
        <f>E3264/L3264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9">
        <f>(J3264/86400)+25569+(-6/24)</f>
        <v>41964.065532407403</v>
      </c>
      <c r="T3264" s="9">
        <f>(I3264/86400)+25569+(-6/24)</f>
        <v>41994.916666666672</v>
      </c>
      <c r="U3264">
        <f>VLOOKUP(F3264,Statenum_data!$A$1:$B$4,2,FALSE)</f>
        <v>1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 s="13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>
        <f>E3265/L3265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9">
        <f>(J3265/86400)+25569+(-6/24)</f>
        <v>42284.266064814816</v>
      </c>
      <c r="T3265" s="9">
        <f>(I3265/86400)+25569+(-6/24)</f>
        <v>42307.625</v>
      </c>
      <c r="U3265">
        <f>VLOOKUP(F3265,Statenum_data!$A$1:$B$4,2,FALSE)</f>
        <v>1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 s="13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>
        <f>E3266/L3266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9">
        <f>(J3266/86400)+25569+(-6/24)</f>
        <v>42016.550208333334</v>
      </c>
      <c r="T3266" s="9">
        <f>(I3266/86400)+25569+(-6/24)</f>
        <v>42032.666666666672</v>
      </c>
      <c r="U3266">
        <f>VLOOKUP(F3266,Statenum_data!$A$1:$B$4,2,FALSE)</f>
        <v>1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 s="13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>
        <f>E3267/L3267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9">
        <f>(J3267/86400)+25569+(-6/24)</f>
        <v>42311.461979166663</v>
      </c>
      <c r="T3267" s="9">
        <f>(I3267/86400)+25569+(-6/24)</f>
        <v>42341.458333333328</v>
      </c>
      <c r="U3267">
        <f>VLOOKUP(F3267,Statenum_data!$A$1:$B$4,2,FALSE)</f>
        <v>1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 s="13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>
        <f>E3268/L3268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9">
        <f>(J3268/86400)+25569+(-6/24)</f>
        <v>42136.286134259259</v>
      </c>
      <c r="T3268" s="9">
        <f>(I3268/86400)+25569+(-6/24)</f>
        <v>42167.625</v>
      </c>
      <c r="U3268">
        <f>VLOOKUP(F3268,Statenum_data!$A$1:$B$4,2,FALSE)</f>
        <v>1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 s="13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>
        <f>E3269/L3269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9">
        <f>(J3269/86400)+25569+(-6/24)</f>
        <v>42172.507638888885</v>
      </c>
      <c r="T3269" s="9">
        <f>(I3269/86400)+25569+(-6/24)</f>
        <v>42202.507638888885</v>
      </c>
      <c r="U3269">
        <f>VLOOKUP(F3269,Statenum_data!$A$1:$B$4,2,FALSE)</f>
        <v>1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 s="13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>
        <f>E3270/L3270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9">
        <f>(J3270/86400)+25569+(-6/24)</f>
        <v>42590.65425925926</v>
      </c>
      <c r="T3270" s="9">
        <f>(I3270/86400)+25569+(-6/24)</f>
        <v>42606.65425925926</v>
      </c>
      <c r="U3270">
        <f>VLOOKUP(F3270,Statenum_data!$A$1:$B$4,2,FALSE)</f>
        <v>1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 s="13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>
        <f>E3271/L3271</f>
        <v>116</v>
      </c>
      <c r="Q3271" t="str">
        <f>LEFT(N3271,FIND("/",N3271)-1)</f>
        <v>theater</v>
      </c>
      <c r="R3271" t="str">
        <f>RIGHT(N3271,LEN(N3271)-FIND("/",N3271))</f>
        <v>plays</v>
      </c>
      <c r="S3271" s="9">
        <f>(J3271/86400)+25569+(-6/24)</f>
        <v>42137.145798611113</v>
      </c>
      <c r="T3271" s="9">
        <f>(I3271/86400)+25569+(-6/24)</f>
        <v>42171.208333333328</v>
      </c>
      <c r="U3271">
        <f>VLOOKUP(F3271,Statenum_data!$A$1:$B$4,2,FALSE)</f>
        <v>1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 s="13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>
        <f>E3272/L3272</f>
        <v>61</v>
      </c>
      <c r="Q3272" t="str">
        <f>LEFT(N3272,FIND("/",N3272)-1)</f>
        <v>theater</v>
      </c>
      <c r="R3272" t="str">
        <f>RIGHT(N3272,LEN(N3272)-FIND("/",N3272))</f>
        <v>plays</v>
      </c>
      <c r="S3272" s="9">
        <f>(J3272/86400)+25569+(-6/24)</f>
        <v>42167.283159722225</v>
      </c>
      <c r="T3272" s="9">
        <f>(I3272/86400)+25569+(-6/24)</f>
        <v>42197.283159722225</v>
      </c>
      <c r="U3272">
        <f>VLOOKUP(F3272,Statenum_data!$A$1:$B$4,2,FALSE)</f>
        <v>1</v>
      </c>
    </row>
    <row r="3273" spans="1:21" x14ac:dyDescent="0.2">
      <c r="A3273">
        <v>3271</v>
      </c>
      <c r="B3273" s="3" t="s">
        <v>3271</v>
      </c>
      <c r="C3273" s="3" t="s">
        <v>7381</v>
      </c>
      <c r="D3273" s="1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>
        <f>E3273/L3273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9">
        <f>(J3273/86400)+25569+(-6/24)</f>
        <v>41915.187210648146</v>
      </c>
      <c r="T3273" s="9">
        <f>(I3273/86400)+25569+(-6/24)</f>
        <v>41945.228877314818</v>
      </c>
      <c r="U3273">
        <f>VLOOKUP(F3273,Statenum_data!$A$1:$B$4,2,FALSE)</f>
        <v>1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 s="13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>
        <f>E3274/L3274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9">
        <f>(J3274/86400)+25569+(-6/24)</f>
        <v>42284.250104166669</v>
      </c>
      <c r="T3274" s="9">
        <f>(I3274/86400)+25569+(-6/24)</f>
        <v>42314.291770833333</v>
      </c>
      <c r="U3274">
        <f>VLOOKUP(F3274,Statenum_data!$A$1:$B$4,2,FALSE)</f>
        <v>1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 s="13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>
        <f>E3275/L3275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9">
        <f>(J3275/86400)+25569+(-6/24)</f>
        <v>42611.551412037035</v>
      </c>
      <c r="T3275" s="9">
        <f>(I3275/86400)+25569+(-6/24)</f>
        <v>42627.541666666672</v>
      </c>
      <c r="U3275">
        <f>VLOOKUP(F3275,Statenum_data!$A$1:$B$4,2,FALSE)</f>
        <v>1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 s="13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>
        <f>E3276/L3276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9">
        <f>(J3276/86400)+25569+(-6/24)</f>
        <v>42400.454537037032</v>
      </c>
      <c r="T3276" s="9">
        <f>(I3276/86400)+25569+(-6/24)</f>
        <v>42444.625</v>
      </c>
      <c r="U3276">
        <f>VLOOKUP(F3276,Statenum_data!$A$1:$B$4,2,FALSE)</f>
        <v>1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 s="13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>
        <f>E3277/L3277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9">
        <f>(J3277/86400)+25569+(-6/24)</f>
        <v>42017.63045138889</v>
      </c>
      <c r="T3277" s="9">
        <f>(I3277/86400)+25569+(-6/24)</f>
        <v>42043.9375</v>
      </c>
      <c r="U3277">
        <f>VLOOKUP(F3277,Statenum_data!$A$1:$B$4,2,FALSE)</f>
        <v>1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 s="13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>
        <f>E3278/L3278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9">
        <f>(J3278/86400)+25569+(-6/24)</f>
        <v>42426.699988425928</v>
      </c>
      <c r="T3278" s="9">
        <f>(I3278/86400)+25569+(-6/24)</f>
        <v>42460.915972222225</v>
      </c>
      <c r="U3278">
        <f>VLOOKUP(F3278,Statenum_data!$A$1:$B$4,2,FALSE)</f>
        <v>1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 s="13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>
        <f>E3279/L3279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9">
        <f>(J3279/86400)+25569+(-6/24)</f>
        <v>41931.432939814811</v>
      </c>
      <c r="T3279" s="9">
        <f>(I3279/86400)+25569+(-6/24)</f>
        <v>41961.474606481483</v>
      </c>
      <c r="U3279">
        <f>VLOOKUP(F3279,Statenum_data!$A$1:$B$4,2,FALSE)</f>
        <v>1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 s="13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>
        <f>E3280/L3280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9">
        <f>(J3280/86400)+25569+(-6/24)</f>
        <v>42124.598414351851</v>
      </c>
      <c r="T3280" s="9">
        <f>(I3280/86400)+25569+(-6/24)</f>
        <v>42154.598414351851</v>
      </c>
      <c r="U3280">
        <f>VLOOKUP(F3280,Statenum_data!$A$1:$B$4,2,FALSE)</f>
        <v>1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 s="13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>
        <f>E3281/L3281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9">
        <f>(J3281/86400)+25569+(-6/24)</f>
        <v>42430.852534722224</v>
      </c>
      <c r="T3281" s="9">
        <f>(I3281/86400)+25569+(-6/24)</f>
        <v>42460.81086805556</v>
      </c>
      <c r="U3281">
        <f>VLOOKUP(F3281,Statenum_data!$A$1:$B$4,2,FALSE)</f>
        <v>1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 s="13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>
        <f>E3282/L3282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9">
        <f>(J3282/86400)+25569+(-6/24)</f>
        <v>42121.506921296299</v>
      </c>
      <c r="T3282" s="9">
        <f>(I3282/86400)+25569+(-6/24)</f>
        <v>42155.958333333328</v>
      </c>
      <c r="U3282">
        <f>VLOOKUP(F3282,Statenum_data!$A$1:$B$4,2,FALSE)</f>
        <v>1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 s="1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>
        <f>E3283/L3283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9">
        <f>(J3283/86400)+25569+(-6/24)</f>
        <v>42218.769733796296</v>
      </c>
      <c r="T3283" s="9">
        <f>(I3283/86400)+25569+(-6/24)</f>
        <v>42248.769733796296</v>
      </c>
      <c r="U3283">
        <f>VLOOKUP(F3283,Statenum_data!$A$1:$B$4,2,FALSE)</f>
        <v>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 s="13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>
        <f>E3284/L3284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9">
        <f>(J3284/86400)+25569+(-6/24)</f>
        <v>42444.94430555556</v>
      </c>
      <c r="T3284" s="9">
        <f>(I3284/86400)+25569+(-6/24)</f>
        <v>42488.94430555556</v>
      </c>
      <c r="U3284">
        <f>VLOOKUP(F3284,Statenum_data!$A$1:$B$4,2,FALSE)</f>
        <v>1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 s="13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>
        <f>E3285/L3285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9">
        <f>(J3285/86400)+25569+(-6/24)</f>
        <v>42379.49418981481</v>
      </c>
      <c r="T3285" s="9">
        <f>(I3285/86400)+25569+(-6/24)</f>
        <v>42410.625</v>
      </c>
      <c r="U3285">
        <f>VLOOKUP(F3285,Statenum_data!$A$1:$B$4,2,FALSE)</f>
        <v>1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 s="13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>
        <f>E3286/L3286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9">
        <f>(J3286/86400)+25569+(-6/24)</f>
        <v>42380.634872685187</v>
      </c>
      <c r="T3286" s="9">
        <f>(I3286/86400)+25569+(-6/24)</f>
        <v>42397.999305555553</v>
      </c>
      <c r="U3286">
        <f>VLOOKUP(F3286,Statenum_data!$A$1:$B$4,2,FALSE)</f>
        <v>1</v>
      </c>
    </row>
    <row r="3287" spans="1:21" x14ac:dyDescent="0.2">
      <c r="A3287">
        <v>3285</v>
      </c>
      <c r="B3287" s="3" t="s">
        <v>3285</v>
      </c>
      <c r="C3287" s="3" t="s">
        <v>7395</v>
      </c>
      <c r="D3287" s="13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>
        <f>E3287/L3287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9">
        <f>(J3287/86400)+25569+(-6/24)</f>
        <v>42762.692430555559</v>
      </c>
      <c r="T3287" s="9">
        <f>(I3287/86400)+25569+(-6/24)</f>
        <v>42793.958333333328</v>
      </c>
      <c r="U3287">
        <f>VLOOKUP(F3287,Statenum_data!$A$1:$B$4,2,FALSE)</f>
        <v>1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 s="13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>
        <f>E3288/L3288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9">
        <f>(J3288/86400)+25569+(-6/24)</f>
        <v>42567.590069444443</v>
      </c>
      <c r="T3288" s="9">
        <f>(I3288/86400)+25569+(-6/24)</f>
        <v>42597.590069444443</v>
      </c>
      <c r="U3288">
        <f>VLOOKUP(F3288,Statenum_data!$A$1:$B$4,2,FALSE)</f>
        <v>1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 s="13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>
        <f>E3289/L3289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9">
        <f>(J3289/86400)+25569+(-6/24)</f>
        <v>42311.500324074077</v>
      </c>
      <c r="T3289" s="9">
        <f>(I3289/86400)+25569+(-6/24)</f>
        <v>42336.500324074077</v>
      </c>
      <c r="U3289">
        <f>VLOOKUP(F3289,Statenum_data!$A$1:$B$4,2,FALSE)</f>
        <v>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 s="13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>
        <f>E3290/L3290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9">
        <f>(J3290/86400)+25569+(-6/24)</f>
        <v>42505.524479166663</v>
      </c>
      <c r="T3290" s="9">
        <f>(I3290/86400)+25569+(-6/24)</f>
        <v>42541.708333333328</v>
      </c>
      <c r="U3290">
        <f>VLOOKUP(F3290,Statenum_data!$A$1:$B$4,2,FALSE)</f>
        <v>1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 s="13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>
        <f>E3291/L3291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9">
        <f>(J3291/86400)+25569+(-6/24)</f>
        <v>42758.118078703701</v>
      </c>
      <c r="T3291" s="9">
        <f>(I3291/86400)+25569+(-6/24)</f>
        <v>42786.118078703701</v>
      </c>
      <c r="U3291">
        <f>VLOOKUP(F3291,Statenum_data!$A$1:$B$4,2,FALSE)</f>
        <v>1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 s="13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>
        <f>E3292/L3292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9">
        <f>(J3292/86400)+25569+(-6/24)</f>
        <v>42775.26494212963</v>
      </c>
      <c r="T3292" s="9">
        <f>(I3292/86400)+25569+(-6/24)</f>
        <v>42805.26494212963</v>
      </c>
      <c r="U3292">
        <f>VLOOKUP(F3292,Statenum_data!$A$1:$B$4,2,FALSE)</f>
        <v>1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 s="1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>
        <f>E3293/L3293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9">
        <f>(J3293/86400)+25569+(-6/24)</f>
        <v>42232.452546296292</v>
      </c>
      <c r="T3293" s="9">
        <f>(I3293/86400)+25569+(-6/24)</f>
        <v>42263.915972222225</v>
      </c>
      <c r="U3293">
        <f>VLOOKUP(F3293,Statenum_data!$A$1:$B$4,2,FALSE)</f>
        <v>1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 s="13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>
        <f>E3294/L3294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9">
        <f>(J3294/86400)+25569+(-6/24)</f>
        <v>42282.520231481481</v>
      </c>
      <c r="T3294" s="9">
        <f>(I3294/86400)+25569+(-6/24)</f>
        <v>42342.561898148153</v>
      </c>
      <c r="U3294">
        <f>VLOOKUP(F3294,Statenum_data!$A$1:$B$4,2,FALSE)</f>
        <v>1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 s="13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>
        <f>E3295/L3295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9">
        <f>(J3295/86400)+25569+(-6/24)</f>
        <v>42768.175370370373</v>
      </c>
      <c r="T3295" s="9">
        <f>(I3295/86400)+25569+(-6/24)</f>
        <v>42798.175370370373</v>
      </c>
      <c r="U3295">
        <f>VLOOKUP(F3295,Statenum_data!$A$1:$B$4,2,FALSE)</f>
        <v>1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 s="13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>
        <f>E3296/L3296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9">
        <f>(J3296/86400)+25569+(-6/24)</f>
        <v>42141.291134259256</v>
      </c>
      <c r="T3296" s="9">
        <f>(I3296/86400)+25569+(-6/24)</f>
        <v>42171.291134259256</v>
      </c>
      <c r="U3296">
        <f>VLOOKUP(F3296,Statenum_data!$A$1:$B$4,2,FALSE)</f>
        <v>1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 s="13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>
        <f>E3297/L3297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9">
        <f>(J3297/86400)+25569+(-6/24)</f>
        <v>42609.192465277782</v>
      </c>
      <c r="T3297" s="9">
        <f>(I3297/86400)+25569+(-6/24)</f>
        <v>42639.192465277782</v>
      </c>
      <c r="U3297">
        <f>VLOOKUP(F3297,Statenum_data!$A$1:$B$4,2,FALSE)</f>
        <v>1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 s="13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>
        <f>E3298/L3298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9">
        <f>(J3298/86400)+25569+(-6/24)</f>
        <v>42309.506620370375</v>
      </c>
      <c r="T3298" s="9">
        <f>(I3298/86400)+25569+(-6/24)</f>
        <v>42330.666666666672</v>
      </c>
      <c r="U3298">
        <f>VLOOKUP(F3298,Statenum_data!$A$1:$B$4,2,FALSE)</f>
        <v>1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 s="13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>
        <f>E3299/L3299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9">
        <f>(J3299/86400)+25569+(-6/24)</f>
        <v>42193.521481481483</v>
      </c>
      <c r="T3299" s="9">
        <f>(I3299/86400)+25569+(-6/24)</f>
        <v>42212.707638888889</v>
      </c>
      <c r="U3299">
        <f>VLOOKUP(F3299,Statenum_data!$A$1:$B$4,2,FALSE)</f>
        <v>1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 s="13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>
        <f>E3300/L3300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9">
        <f>(J3300/86400)+25569+(-6/24)</f>
        <v>42239.707962962959</v>
      </c>
      <c r="T3300" s="9">
        <f>(I3300/86400)+25569+(-6/24)</f>
        <v>42259.75</v>
      </c>
      <c r="U3300">
        <f>VLOOKUP(F3300,Statenum_data!$A$1:$B$4,2,FALSE)</f>
        <v>1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 s="13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>
        <f>E3301/L3301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9">
        <f>(J3301/86400)+25569+(-6/24)</f>
        <v>42261.667395833334</v>
      </c>
      <c r="T3301" s="9">
        <f>(I3301/86400)+25569+(-6/24)</f>
        <v>42291.667395833334</v>
      </c>
      <c r="U3301">
        <f>VLOOKUP(F3301,Statenum_data!$A$1:$B$4,2,FALSE)</f>
        <v>1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 s="13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>
        <f>E3302/L3302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9">
        <f>(J3302/86400)+25569+(-6/24)</f>
        <v>42102.493773148148</v>
      </c>
      <c r="T3302" s="9">
        <f>(I3302/86400)+25569+(-6/24)</f>
        <v>42123.493773148148</v>
      </c>
      <c r="U3302">
        <f>VLOOKUP(F3302,Statenum_data!$A$1:$B$4,2,FALSE)</f>
        <v>1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 s="1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>
        <f>E3303/L3303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9">
        <f>(J3303/86400)+25569+(-6/24)</f>
        <v>42538.485833333332</v>
      </c>
      <c r="T3303" s="9">
        <f>(I3303/86400)+25569+(-6/24)</f>
        <v>42583.040972222225</v>
      </c>
      <c r="U3303">
        <f>VLOOKUP(F3303,Statenum_data!$A$1:$B$4,2,FALSE)</f>
        <v>1</v>
      </c>
    </row>
    <row r="3304" spans="1:21" x14ac:dyDescent="0.2">
      <c r="A3304">
        <v>3302</v>
      </c>
      <c r="B3304" s="3" t="s">
        <v>3302</v>
      </c>
      <c r="C3304" s="3" t="s">
        <v>7412</v>
      </c>
      <c r="D3304" s="13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>
        <f>E3304/L3304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9">
        <f>(J3304/86400)+25569+(-6/24)</f>
        <v>42681.10157407407</v>
      </c>
      <c r="T3304" s="9">
        <f>(I3304/86400)+25569+(-6/24)</f>
        <v>42711.10157407407</v>
      </c>
      <c r="U3304">
        <f>VLOOKUP(F3304,Statenum_data!$A$1:$B$4,2,FALSE)</f>
        <v>1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 s="13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>
        <f>E3305/L3305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9">
        <f>(J3305/86400)+25569+(-6/24)</f>
        <v>42056.40143518518</v>
      </c>
      <c r="T3305" s="9">
        <f>(I3305/86400)+25569+(-6/24)</f>
        <v>42091.359768518523</v>
      </c>
      <c r="U3305">
        <f>VLOOKUP(F3305,Statenum_data!$A$1:$B$4,2,FALSE)</f>
        <v>1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 s="13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>
        <f>E3306/L3306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9">
        <f>(J3306/86400)+25569+(-6/24)</f>
        <v>42696.374444444446</v>
      </c>
      <c r="T3306" s="9">
        <f>(I3306/86400)+25569+(-6/24)</f>
        <v>42726.374444444446</v>
      </c>
      <c r="U3306">
        <f>VLOOKUP(F3306,Statenum_data!$A$1:$B$4,2,FALSE)</f>
        <v>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 s="13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>
        <f>E3307/L3307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9">
        <f>(J3307/86400)+25569+(-6/24)</f>
        <v>42186.605879629627</v>
      </c>
      <c r="T3307" s="9">
        <f>(I3307/86400)+25569+(-6/24)</f>
        <v>42216.605879629627</v>
      </c>
      <c r="U3307">
        <f>VLOOKUP(F3307,Statenum_data!$A$1:$B$4,2,FALSE)</f>
        <v>1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 s="13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>
        <f>E3308/L3308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9">
        <f>(J3308/86400)+25569+(-6/24)</f>
        <v>42492.969236111108</v>
      </c>
      <c r="T3308" s="9">
        <f>(I3308/86400)+25569+(-6/24)</f>
        <v>42530.875</v>
      </c>
      <c r="U3308">
        <f>VLOOKUP(F3308,Statenum_data!$A$1:$B$4,2,FALSE)</f>
        <v>1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 s="13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>
        <f>E3309/L3309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9">
        <f>(J3309/86400)+25569+(-6/24)</f>
        <v>42474.807164351849</v>
      </c>
      <c r="T3309" s="9">
        <f>(I3309/86400)+25569+(-6/24)</f>
        <v>42504.807164351849</v>
      </c>
      <c r="U3309">
        <f>VLOOKUP(F3309,Statenum_data!$A$1:$B$4,2,FALSE)</f>
        <v>1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 s="13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>
        <f>E3310/L3310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9">
        <f>(J3310/86400)+25569+(-6/24)</f>
        <v>42452.626909722225</v>
      </c>
      <c r="T3310" s="9">
        <f>(I3310/86400)+25569+(-6/24)</f>
        <v>42473.626909722225</v>
      </c>
      <c r="U3310">
        <f>VLOOKUP(F3310,Statenum_data!$A$1:$B$4,2,FALSE)</f>
        <v>1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 s="13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>
        <f>E3311/L3311</f>
        <v>18</v>
      </c>
      <c r="Q3311" t="str">
        <f>LEFT(N3311,FIND("/",N3311)-1)</f>
        <v>theater</v>
      </c>
      <c r="R3311" t="str">
        <f>RIGHT(N3311,LEN(N3311)-FIND("/",N3311))</f>
        <v>plays</v>
      </c>
      <c r="S3311" s="9">
        <f>(J3311/86400)+25569+(-6/24)</f>
        <v>42628.400208333333</v>
      </c>
      <c r="T3311" s="9">
        <f>(I3311/86400)+25569+(-6/24)</f>
        <v>42659.400208333333</v>
      </c>
      <c r="U3311">
        <f>VLOOKUP(F3311,Statenum_data!$A$1:$B$4,2,FALSE)</f>
        <v>1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 s="13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>
        <f>E3312/L3312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9">
        <f>(J3312/86400)+25569+(-6/24)</f>
        <v>42253.678530092591</v>
      </c>
      <c r="T3312" s="9">
        <f>(I3312/86400)+25569+(-6/24)</f>
        <v>42283.678530092591</v>
      </c>
      <c r="U3312">
        <f>VLOOKUP(F3312,Statenum_data!$A$1:$B$4,2,FALSE)</f>
        <v>1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 s="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>
        <f>E3313/L3313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9">
        <f>(J3313/86400)+25569+(-6/24)</f>
        <v>42264.04178240741</v>
      </c>
      <c r="T3313" s="9">
        <f>(I3313/86400)+25569+(-6/24)</f>
        <v>42294.04178240741</v>
      </c>
      <c r="U3313">
        <f>VLOOKUP(F3313,Statenum_data!$A$1:$B$4,2,FALSE)</f>
        <v>1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 s="13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>
        <f>E3314/L3314</f>
        <v>61</v>
      </c>
      <c r="Q3314" t="str">
        <f>LEFT(N3314,FIND("/",N3314)-1)</f>
        <v>theater</v>
      </c>
      <c r="R3314" t="str">
        <f>RIGHT(N3314,LEN(N3314)-FIND("/",N3314))</f>
        <v>plays</v>
      </c>
      <c r="S3314" s="9">
        <f>(J3314/86400)+25569+(-6/24)</f>
        <v>42664.559560185182</v>
      </c>
      <c r="T3314" s="9">
        <f>(I3314/86400)+25569+(-6/24)</f>
        <v>42685.666666666672</v>
      </c>
      <c r="U3314">
        <f>VLOOKUP(F3314,Statenum_data!$A$1:$B$4,2,FALSE)</f>
        <v>1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 s="13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>
        <f>E3315/L3315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9">
        <f>(J3315/86400)+25569+(-6/24)</f>
        <v>42381.994409722218</v>
      </c>
      <c r="T3315" s="9">
        <f>(I3315/86400)+25569+(-6/24)</f>
        <v>42395.791666666672</v>
      </c>
      <c r="U3315">
        <f>VLOOKUP(F3315,Statenum_data!$A$1:$B$4,2,FALSE)</f>
        <v>1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 s="13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>
        <f>E3316/L3316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9">
        <f>(J3316/86400)+25569+(-6/24)</f>
        <v>42105.017488425925</v>
      </c>
      <c r="T3316" s="9">
        <f>(I3316/86400)+25569+(-6/24)</f>
        <v>42132.586805555555</v>
      </c>
      <c r="U3316">
        <f>VLOOKUP(F3316,Statenum_data!$A$1:$B$4,2,FALSE)</f>
        <v>1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 s="13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>
        <f>E3317/L3317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9">
        <f>(J3317/86400)+25569+(-6/24)</f>
        <v>42466.053715277776</v>
      </c>
      <c r="T3317" s="9">
        <f>(I3317/86400)+25569+(-6/24)</f>
        <v>42496.053715277776</v>
      </c>
      <c r="U3317">
        <f>VLOOKUP(F3317,Statenum_data!$A$1:$B$4,2,FALSE)</f>
        <v>1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 s="13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>
        <f>E3318/L3318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9">
        <f>(J3318/86400)+25569+(-6/24)</f>
        <v>41826.621238425927</v>
      </c>
      <c r="T3318" s="9">
        <f>(I3318/86400)+25569+(-6/24)</f>
        <v>41859.329166666663</v>
      </c>
      <c r="U3318">
        <f>VLOOKUP(F3318,Statenum_data!$A$1:$B$4,2,FALSE)</f>
        <v>1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 s="13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>
        <f>E3319/L3319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9">
        <f>(J3319/86400)+25569+(-6/24)</f>
        <v>42498.789629629631</v>
      </c>
      <c r="T3319" s="9">
        <f>(I3319/86400)+25569+(-6/24)</f>
        <v>42528.789629629631</v>
      </c>
      <c r="U3319">
        <f>VLOOKUP(F3319,Statenum_data!$A$1:$B$4,2,FALSE)</f>
        <v>1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 s="13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>
        <f>E3320/L3320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9">
        <f>(J3320/86400)+25569+(-6/24)</f>
        <v>42431.052002314813</v>
      </c>
      <c r="T3320" s="9">
        <f>(I3320/86400)+25569+(-6/24)</f>
        <v>42470.854166666672</v>
      </c>
      <c r="U3320">
        <f>VLOOKUP(F3320,Statenum_data!$A$1:$B$4,2,FALSE)</f>
        <v>1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 s="13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>
        <f>E3321/L3321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9">
        <f>(J3321/86400)+25569+(-6/24)</f>
        <v>41990.335486111115</v>
      </c>
      <c r="T3321" s="9">
        <f>(I3321/86400)+25569+(-6/24)</f>
        <v>42035.335486111115</v>
      </c>
      <c r="U3321">
        <f>VLOOKUP(F3321,Statenum_data!$A$1:$B$4,2,FALSE)</f>
        <v>1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 s="13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>
        <f>E3322/L3322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9">
        <f>(J3322/86400)+25569+(-6/24)</f>
        <v>42512.795798611114</v>
      </c>
      <c r="T3322" s="9">
        <f>(I3322/86400)+25569+(-6/24)</f>
        <v>42542.795798611114</v>
      </c>
      <c r="U3322">
        <f>VLOOKUP(F3322,Statenum_data!$A$1:$B$4,2,FALSE)</f>
        <v>1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 s="1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>
        <f>E3323/L3323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9">
        <f>(J3323/86400)+25569+(-6/24)</f>
        <v>41913.850289351853</v>
      </c>
      <c r="T3323" s="9">
        <f>(I3323/86400)+25569+(-6/24)</f>
        <v>41927.915972222225</v>
      </c>
      <c r="U3323">
        <f>VLOOKUP(F3323,Statenum_data!$A$1:$B$4,2,FALSE)</f>
        <v>1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 s="13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>
        <f>E3324/L3324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9">
        <f>(J3324/86400)+25569+(-6/24)</f>
        <v>42520.760370370372</v>
      </c>
      <c r="T3324" s="9">
        <f>(I3324/86400)+25569+(-6/24)</f>
        <v>42542.913194444445</v>
      </c>
      <c r="U3324">
        <f>VLOOKUP(F3324,Statenum_data!$A$1:$B$4,2,FALSE)</f>
        <v>1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 s="13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>
        <f>E3325/L3325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9">
        <f>(J3325/86400)+25569+(-6/24)</f>
        <v>42608.11583333333</v>
      </c>
      <c r="T3325" s="9">
        <f>(I3325/86400)+25569+(-6/24)</f>
        <v>42638.11583333333</v>
      </c>
      <c r="U3325">
        <f>VLOOKUP(F3325,Statenum_data!$A$1:$B$4,2,FALSE)</f>
        <v>1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 s="13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>
        <f>E3326/L3326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9">
        <f>(J3326/86400)+25569+(-6/24)</f>
        <v>42512.33321759259</v>
      </c>
      <c r="T3326" s="9">
        <f>(I3326/86400)+25569+(-6/24)</f>
        <v>42526.33321759259</v>
      </c>
      <c r="U3326">
        <f>VLOOKUP(F3326,Statenum_data!$A$1:$B$4,2,FALSE)</f>
        <v>1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 s="13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>
        <f>E3327/L3327</f>
        <v>30</v>
      </c>
      <c r="Q3327" t="str">
        <f>LEFT(N3327,FIND("/",N3327)-1)</f>
        <v>theater</v>
      </c>
      <c r="R3327" t="str">
        <f>RIGHT(N3327,LEN(N3327)-FIND("/",N3327))</f>
        <v>plays</v>
      </c>
      <c r="S3327" s="9">
        <f>(J3327/86400)+25569+(-6/24)</f>
        <v>42064.535613425927</v>
      </c>
      <c r="T3327" s="9">
        <f>(I3327/86400)+25569+(-6/24)</f>
        <v>42099.493946759263</v>
      </c>
      <c r="U3327">
        <f>VLOOKUP(F3327,Statenum_data!$A$1:$B$4,2,FALSE)</f>
        <v>1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 s="13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>
        <f>E3328/L3328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9">
        <f>(J3328/86400)+25569+(-6/24)</f>
        <v>42041.464178240742</v>
      </c>
      <c r="T3328" s="9">
        <f>(I3328/86400)+25569+(-6/24)</f>
        <v>42071.42251157407</v>
      </c>
      <c r="U3328">
        <f>VLOOKUP(F3328,Statenum_data!$A$1:$B$4,2,FALSE)</f>
        <v>1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 s="13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>
        <f>E3329/L3329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9">
        <f>(J3329/86400)+25569+(-6/24)</f>
        <v>42468.124606481477</v>
      </c>
      <c r="T3329" s="9">
        <f>(I3329/86400)+25569+(-6/24)</f>
        <v>42498.124606481477</v>
      </c>
      <c r="U3329">
        <f>VLOOKUP(F3329,Statenum_data!$A$1:$B$4,2,FALSE)</f>
        <v>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 s="13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>
        <f>E3330/L3330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9">
        <f>(J3330/86400)+25569+(-6/24)</f>
        <v>41822.32503472222</v>
      </c>
      <c r="T3330" s="9">
        <f>(I3330/86400)+25569+(-6/24)</f>
        <v>41824.791666666664</v>
      </c>
      <c r="U3330">
        <f>VLOOKUP(F3330,Statenum_data!$A$1:$B$4,2,FALSE)</f>
        <v>1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 s="13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>
        <f>E3331/L3331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9">
        <f>(J3331/86400)+25569+(-6/24)</f>
        <v>41837.073009259257</v>
      </c>
      <c r="T3331" s="9">
        <f>(I3331/86400)+25569+(-6/24)</f>
        <v>41847.708333333336</v>
      </c>
      <c r="U3331">
        <f>VLOOKUP(F3331,Statenum_data!$A$1:$B$4,2,FALSE)</f>
        <v>1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 s="13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>
        <f>E3332/L3332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9">
        <f>(J3332/86400)+25569+(-6/24)</f>
        <v>42065.637361111112</v>
      </c>
      <c r="T3332" s="9">
        <f>(I3332/86400)+25569+(-6/24)</f>
        <v>42095.595694444448</v>
      </c>
      <c r="U3332">
        <f>VLOOKUP(F3332,Statenum_data!$A$1:$B$4,2,FALSE)</f>
        <v>1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 s="1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>
        <f>E3333/L3333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9">
        <f>(J3333/86400)+25569+(-6/24)</f>
        <v>42248.447754629626</v>
      </c>
      <c r="T3333" s="9">
        <f>(I3333/86400)+25569+(-6/24)</f>
        <v>42283.447754629626</v>
      </c>
      <c r="U3333">
        <f>VLOOKUP(F3333,Statenum_data!$A$1:$B$4,2,FALSE)</f>
        <v>1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 s="13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>
        <f>E3334/L3334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9">
        <f>(J3334/86400)+25569+(-6/24)</f>
        <v>41809.610300925924</v>
      </c>
      <c r="T3334" s="9">
        <f>(I3334/86400)+25569+(-6/24)</f>
        <v>41839.610300925924</v>
      </c>
      <c r="U3334">
        <f>VLOOKUP(F3334,Statenum_data!$A$1:$B$4,2,FALSE)</f>
        <v>1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 s="13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>
        <f>E3335/L3335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9">
        <f>(J3335/86400)+25569+(-6/24)</f>
        <v>42148.426851851851</v>
      </c>
      <c r="T3335" s="9">
        <f>(I3335/86400)+25569+(-6/24)</f>
        <v>42170.426851851851</v>
      </c>
      <c r="U3335">
        <f>VLOOKUP(F3335,Statenum_data!$A$1:$B$4,2,FALSE)</f>
        <v>1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 s="13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>
        <f>E3336/L3336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9">
        <f>(J3336/86400)+25569+(-6/24)</f>
        <v>42185.271087962959</v>
      </c>
      <c r="T3336" s="9">
        <f>(I3336/86400)+25569+(-6/24)</f>
        <v>42215.271087962959</v>
      </c>
      <c r="U3336">
        <f>VLOOKUP(F3336,Statenum_data!$A$1:$B$4,2,FALSE)</f>
        <v>1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 s="13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>
        <f>E3337/L3337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9">
        <f>(J3337/86400)+25569+(-6/24)</f>
        <v>41827.424143518518</v>
      </c>
      <c r="T3337" s="9">
        <f>(I3337/86400)+25569+(-6/24)</f>
        <v>41854.708333333336</v>
      </c>
      <c r="U3337">
        <f>VLOOKUP(F3337,Statenum_data!$A$1:$B$4,2,FALSE)</f>
        <v>1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 s="13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>
        <f>E3338/L3338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9">
        <f>(J3338/86400)+25569+(-6/24)</f>
        <v>42437.148680555554</v>
      </c>
      <c r="T3338" s="9">
        <f>(I3338/86400)+25569+(-6/24)</f>
        <v>42465.10701388889</v>
      </c>
      <c r="U3338">
        <f>VLOOKUP(F3338,Statenum_data!$A$1:$B$4,2,FALSE)</f>
        <v>1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 s="13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>
        <f>E3339/L3339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9">
        <f>(J3339/86400)+25569+(-6/24)</f>
        <v>41901.032025462962</v>
      </c>
      <c r="T3339" s="9">
        <f>(I3339/86400)+25569+(-6/24)</f>
        <v>41922.625</v>
      </c>
      <c r="U3339">
        <f>VLOOKUP(F3339,Statenum_data!$A$1:$B$4,2,FALSE)</f>
        <v>1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 s="13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>
        <f>E3340/L3340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9">
        <f>(J3340/86400)+25569+(-6/24)</f>
        <v>42769.324999999997</v>
      </c>
      <c r="T3340" s="9">
        <f>(I3340/86400)+25569+(-6/24)</f>
        <v>42790.324999999997</v>
      </c>
      <c r="U3340">
        <f>VLOOKUP(F3340,Statenum_data!$A$1:$B$4,2,FALSE)</f>
        <v>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 s="13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>
        <f>E3341/L3341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9">
        <f>(J3341/86400)+25569+(-6/24)</f>
        <v>42549.415717592594</v>
      </c>
      <c r="T3341" s="9">
        <f>(I3341/86400)+25569+(-6/24)</f>
        <v>42579.415717592594</v>
      </c>
      <c r="U3341">
        <f>VLOOKUP(F3341,Statenum_data!$A$1:$B$4,2,FALSE)</f>
        <v>1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 s="13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>
        <f>E3342/L3342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9">
        <f>(J3342/86400)+25569+(-6/24)</f>
        <v>42685.724004629628</v>
      </c>
      <c r="T3342" s="9">
        <f>(I3342/86400)+25569+(-6/24)</f>
        <v>42710.724004629628</v>
      </c>
      <c r="U3342">
        <f>VLOOKUP(F3342,Statenum_data!$A$1:$B$4,2,FALSE)</f>
        <v>1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 s="1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>
        <f>E3343/L3343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9">
        <f>(J3343/86400)+25569+(-6/24)</f>
        <v>42510.548854166671</v>
      </c>
      <c r="T3343" s="9">
        <f>(I3343/86400)+25569+(-6/24)</f>
        <v>42533.458333333328</v>
      </c>
      <c r="U3343">
        <f>VLOOKUP(F3343,Statenum_data!$A$1:$B$4,2,FALSE)</f>
        <v>1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 s="13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>
        <f>E3344/L3344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9">
        <f>(J3344/86400)+25569+(-6/24)</f>
        <v>42062.046412037038</v>
      </c>
      <c r="T3344" s="9">
        <f>(I3344/86400)+25569+(-6/24)</f>
        <v>42094.957638888889</v>
      </c>
      <c r="U3344">
        <f>VLOOKUP(F3344,Statenum_data!$A$1:$B$4,2,FALSE)</f>
        <v>1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 s="13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>
        <f>E3345/L3345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9">
        <f>(J3345/86400)+25569+(-6/24)</f>
        <v>42452.666481481487</v>
      </c>
      <c r="T3345" s="9">
        <f>(I3345/86400)+25569+(-6/24)</f>
        <v>42473.304166666669</v>
      </c>
      <c r="U3345">
        <f>VLOOKUP(F3345,Statenum_data!$A$1:$B$4,2,FALSE)</f>
        <v>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 s="13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>
        <f>E3346/L3346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9">
        <f>(J3346/86400)+25569+(-6/24)</f>
        <v>41850.950150462959</v>
      </c>
      <c r="T3346" s="9">
        <f>(I3346/86400)+25569+(-6/24)</f>
        <v>41880.950150462959</v>
      </c>
      <c r="U3346">
        <f>VLOOKUP(F3346,Statenum_data!$A$1:$B$4,2,FALSE)</f>
        <v>1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 s="13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>
        <f>E3347/L3347</f>
        <v>50</v>
      </c>
      <c r="Q3347" t="str">
        <f>LEFT(N3347,FIND("/",N3347)-1)</f>
        <v>theater</v>
      </c>
      <c r="R3347" t="str">
        <f>RIGHT(N3347,LEN(N3347)-FIND("/",N3347))</f>
        <v>plays</v>
      </c>
      <c r="S3347" s="9">
        <f>(J3347/86400)+25569+(-6/24)</f>
        <v>42052.856111111112</v>
      </c>
      <c r="T3347" s="9">
        <f>(I3347/86400)+25569+(-6/24)</f>
        <v>42111.775694444441</v>
      </c>
      <c r="U3347">
        <f>VLOOKUP(F3347,Statenum_data!$A$1:$B$4,2,FALSE)</f>
        <v>1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 s="13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>
        <f>E3348/L3348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9">
        <f>(J3348/86400)+25569+(-6/24)</f>
        <v>42053.774421296301</v>
      </c>
      <c r="T3348" s="9">
        <f>(I3348/86400)+25569+(-6/24)</f>
        <v>42060.774421296301</v>
      </c>
      <c r="U3348">
        <f>VLOOKUP(F3348,Statenum_data!$A$1:$B$4,2,FALSE)</f>
        <v>1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 s="13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>
        <f>E3349/L3349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9">
        <f>(J3349/86400)+25569+(-6/24)</f>
        <v>42484.301550925928</v>
      </c>
      <c r="T3349" s="9">
        <f>(I3349/86400)+25569+(-6/24)</f>
        <v>42498.625</v>
      </c>
      <c r="U3349">
        <f>VLOOKUP(F3349,Statenum_data!$A$1:$B$4,2,FALSE)</f>
        <v>1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 s="13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>
        <f>E3350/L3350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9">
        <f>(J3350/86400)+25569+(-6/24)</f>
        <v>42466.308796296296</v>
      </c>
      <c r="T3350" s="9">
        <f>(I3350/86400)+25569+(-6/24)</f>
        <v>42489.915972222225</v>
      </c>
      <c r="U3350">
        <f>VLOOKUP(F3350,Statenum_data!$A$1:$B$4,2,FALSE)</f>
        <v>1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 s="13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>
        <f>E3351/L3351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9">
        <f>(J3351/86400)+25569+(-6/24)</f>
        <v>42512.860787037032</v>
      </c>
      <c r="T3351" s="9">
        <f>(I3351/86400)+25569+(-6/24)</f>
        <v>42534.458333333328</v>
      </c>
      <c r="U3351">
        <f>VLOOKUP(F3351,Statenum_data!$A$1:$B$4,2,FALSE)</f>
        <v>1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 s="13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>
        <f>E3352/L3352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9">
        <f>(J3352/86400)+25569+(-6/24)</f>
        <v>42302.451516203699</v>
      </c>
      <c r="T3352" s="9">
        <f>(I3352/86400)+25569+(-6/24)</f>
        <v>42337.708333333328</v>
      </c>
      <c r="U3352">
        <f>VLOOKUP(F3352,Statenum_data!$A$1:$B$4,2,FALSE)</f>
        <v>1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 s="1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>
        <f>E3353/L3353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9">
        <f>(J3353/86400)+25569+(-6/24)</f>
        <v>41806.145428240743</v>
      </c>
      <c r="T3353" s="9">
        <f>(I3353/86400)+25569+(-6/24)</f>
        <v>41843.208333333336</v>
      </c>
      <c r="U3353">
        <f>VLOOKUP(F3353,Statenum_data!$A$1:$B$4,2,FALSE)</f>
        <v>1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 s="13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>
        <f>E3354/L3354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9">
        <f>(J3354/86400)+25569+(-6/24)</f>
        <v>42495.742800925931</v>
      </c>
      <c r="T3354" s="9">
        <f>(I3354/86400)+25569+(-6/24)</f>
        <v>42552.708333333328</v>
      </c>
      <c r="U3354">
        <f>VLOOKUP(F3354,Statenum_data!$A$1:$B$4,2,FALSE)</f>
        <v>1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 s="13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>
        <f>E3355/L3355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9">
        <f>(J3355/86400)+25569+(-6/24)</f>
        <v>42479.182291666672</v>
      </c>
      <c r="T3355" s="9">
        <f>(I3355/86400)+25569+(-6/24)</f>
        <v>42492.708333333328</v>
      </c>
      <c r="U3355">
        <f>VLOOKUP(F3355,Statenum_data!$A$1:$B$4,2,FALSE)</f>
        <v>1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 s="13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>
        <f>E3356/L3356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9">
        <f>(J3356/86400)+25569+(-6/24)</f>
        <v>42270.4769212963</v>
      </c>
      <c r="T3356" s="9">
        <f>(I3356/86400)+25569+(-6/24)</f>
        <v>42305.917361111111</v>
      </c>
      <c r="U3356">
        <f>VLOOKUP(F3356,Statenum_data!$A$1:$B$4,2,FALSE)</f>
        <v>1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 s="13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>
        <f>E3357/L3357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9">
        <f>(J3357/86400)+25569+(-6/24)</f>
        <v>42489.369525462964</v>
      </c>
      <c r="T3357" s="9">
        <f>(I3357/86400)+25569+(-6/24)</f>
        <v>42500.220138888893</v>
      </c>
      <c r="U3357">
        <f>VLOOKUP(F3357,Statenum_data!$A$1:$B$4,2,FALSE)</f>
        <v>1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 s="13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>
        <f>E3358/L3358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9">
        <f>(J3358/86400)+25569+(-6/24)</f>
        <v>42536.565648148149</v>
      </c>
      <c r="T3358" s="9">
        <f>(I3358/86400)+25569+(-6/24)</f>
        <v>42566.565648148149</v>
      </c>
      <c r="U3358">
        <f>VLOOKUP(F3358,Statenum_data!$A$1:$B$4,2,FALSE)</f>
        <v>1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 s="13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>
        <f>E3359/L3359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9">
        <f>(J3359/86400)+25569+(-6/24)</f>
        <v>41822.167939814812</v>
      </c>
      <c r="T3359" s="9">
        <f>(I3359/86400)+25569+(-6/24)</f>
        <v>41852.167939814812</v>
      </c>
      <c r="U3359">
        <f>VLOOKUP(F3359,Statenum_data!$A$1:$B$4,2,FALSE)</f>
        <v>1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 s="13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>
        <f>E3360/L3360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9">
        <f>(J3360/86400)+25569+(-6/24)</f>
        <v>41932.061099537037</v>
      </c>
      <c r="T3360" s="9">
        <f>(I3360/86400)+25569+(-6/24)</f>
        <v>41962.102766203709</v>
      </c>
      <c r="U3360">
        <f>VLOOKUP(F3360,Statenum_data!$A$1:$B$4,2,FALSE)</f>
        <v>1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 s="13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>
        <f>E3361/L3361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9">
        <f>(J3361/86400)+25569+(-6/24)</f>
        <v>42745.807106481487</v>
      </c>
      <c r="T3361" s="9">
        <f>(I3361/86400)+25569+(-6/24)</f>
        <v>42790.807106481487</v>
      </c>
      <c r="U3361">
        <f>VLOOKUP(F3361,Statenum_data!$A$1:$B$4,2,FALSE)</f>
        <v>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 s="13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>
        <f>E3362/L3362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9">
        <f>(J3362/86400)+25569+(-6/24)</f>
        <v>42696.832673611112</v>
      </c>
      <c r="T3362" s="9">
        <f>(I3362/86400)+25569+(-6/24)</f>
        <v>42718.415972222225</v>
      </c>
      <c r="U3362">
        <f>VLOOKUP(F3362,Statenum_data!$A$1:$B$4,2,FALSE)</f>
        <v>1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 s="1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>
        <f>E3363/L3363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9">
        <f>(J3363/86400)+25569+(-6/24)</f>
        <v>41865.775347222225</v>
      </c>
      <c r="T3363" s="9">
        <f>(I3363/86400)+25569+(-6/24)</f>
        <v>41883.415972222225</v>
      </c>
      <c r="U3363">
        <f>VLOOKUP(F3363,Statenum_data!$A$1:$B$4,2,FALSE)</f>
        <v>1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 s="13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>
        <f>E3364/L3364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9">
        <f>(J3364/86400)+25569+(-6/24)</f>
        <v>42055.841631944444</v>
      </c>
      <c r="T3364" s="9">
        <f>(I3364/86400)+25569+(-6/24)</f>
        <v>42069.954861111109</v>
      </c>
      <c r="U3364">
        <f>VLOOKUP(F3364,Statenum_data!$A$1:$B$4,2,FALSE)</f>
        <v>1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 s="13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>
        <f>E3365/L3365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9">
        <f>(J3365/86400)+25569+(-6/24)</f>
        <v>41851.521354166667</v>
      </c>
      <c r="T3365" s="9">
        <f>(I3365/86400)+25569+(-6/24)</f>
        <v>41870.416666666664</v>
      </c>
      <c r="U3365">
        <f>VLOOKUP(F3365,Statenum_data!$A$1:$B$4,2,FALSE)</f>
        <v>1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 s="13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>
        <f>E3366/L3366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9">
        <f>(J3366/86400)+25569+(-6/24)</f>
        <v>42422.727418981478</v>
      </c>
      <c r="T3366" s="9">
        <f>(I3366/86400)+25569+(-6/24)</f>
        <v>42444.625</v>
      </c>
      <c r="U3366">
        <f>VLOOKUP(F3366,Statenum_data!$A$1:$B$4,2,FALSE)</f>
        <v>1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 s="13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>
        <f>E3367/L3367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9">
        <f>(J3367/86400)+25569+(-6/24)</f>
        <v>42320.851759259254</v>
      </c>
      <c r="T3367" s="9">
        <f>(I3367/86400)+25569+(-6/24)</f>
        <v>42350.851759259254</v>
      </c>
      <c r="U3367">
        <f>VLOOKUP(F3367,Statenum_data!$A$1:$B$4,2,FALSE)</f>
        <v>1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 s="13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>
        <f>E3368/L3368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9">
        <f>(J3368/86400)+25569+(-6/24)</f>
        <v>42106.817557870367</v>
      </c>
      <c r="T3368" s="9">
        <f>(I3368/86400)+25569+(-6/24)</f>
        <v>42136.817557870367</v>
      </c>
      <c r="U3368">
        <f>VLOOKUP(F3368,Statenum_data!$A$1:$B$4,2,FALSE)</f>
        <v>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 s="13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>
        <f>E3369/L3369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9">
        <f>(J3369/86400)+25569+(-6/24)</f>
        <v>42192.683958333335</v>
      </c>
      <c r="T3369" s="9">
        <f>(I3369/86400)+25569+(-6/24)</f>
        <v>42217.683958333335</v>
      </c>
      <c r="U3369">
        <f>VLOOKUP(F3369,Statenum_data!$A$1:$B$4,2,FALSE)</f>
        <v>1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 s="13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>
        <f>E3370/L3370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9">
        <f>(J3370/86400)+25569+(-6/24)</f>
        <v>41968.949756944443</v>
      </c>
      <c r="T3370" s="9">
        <f>(I3370/86400)+25569+(-6/24)</f>
        <v>42004.958333333328</v>
      </c>
      <c r="U3370">
        <f>VLOOKUP(F3370,Statenum_data!$A$1:$B$4,2,FALSE)</f>
        <v>1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 s="13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>
        <f>E3371/L3371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9">
        <f>(J3371/86400)+25569+(-6/24)</f>
        <v>42689.791435185187</v>
      </c>
      <c r="T3371" s="9">
        <f>(I3371/86400)+25569+(-6/24)</f>
        <v>42749.791435185187</v>
      </c>
      <c r="U3371">
        <f>VLOOKUP(F3371,Statenum_data!$A$1:$B$4,2,FALSE)</f>
        <v>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 s="13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>
        <f>E3372/L3372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9">
        <f>(J3372/86400)+25569+(-6/24)</f>
        <v>42690.084317129629</v>
      </c>
      <c r="T3372" s="9">
        <f>(I3372/86400)+25569+(-6/24)</f>
        <v>42721.083333333328</v>
      </c>
      <c r="U3372">
        <f>VLOOKUP(F3372,Statenum_data!$A$1:$B$4,2,FALSE)</f>
        <v>1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 s="1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>
        <f>E3373/L3373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9">
        <f>(J3373/86400)+25569+(-6/24)</f>
        <v>42312.624594907407</v>
      </c>
      <c r="T3373" s="9">
        <f>(I3373/86400)+25569+(-6/24)</f>
        <v>42340.624594907407</v>
      </c>
      <c r="U3373">
        <f>VLOOKUP(F3373,Statenum_data!$A$1:$B$4,2,FALSE)</f>
        <v>1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 s="13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>
        <f>E3374/L3374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9">
        <f>(J3374/86400)+25569+(-6/24)</f>
        <v>41855.298101851848</v>
      </c>
      <c r="T3374" s="9">
        <f>(I3374/86400)+25569+(-6/24)</f>
        <v>41875.957638888889</v>
      </c>
      <c r="U3374">
        <f>VLOOKUP(F3374,Statenum_data!$A$1:$B$4,2,FALSE)</f>
        <v>1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 s="13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>
        <f>E3375/L3375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9">
        <f>(J3375/86400)+25569+(-6/24)</f>
        <v>42179.604629629626</v>
      </c>
      <c r="T3375" s="9">
        <f>(I3375/86400)+25569+(-6/24)</f>
        <v>42203.416666666672</v>
      </c>
      <c r="U3375">
        <f>VLOOKUP(F3375,Statenum_data!$A$1:$B$4,2,FALSE)</f>
        <v>1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 s="13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>
        <f>E3376/L3376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9">
        <f>(J3376/86400)+25569+(-6/24)</f>
        <v>42275.481666666667</v>
      </c>
      <c r="T3376" s="9">
        <f>(I3376/86400)+25569+(-6/24)</f>
        <v>42305.481666666667</v>
      </c>
      <c r="U3376">
        <f>VLOOKUP(F3376,Statenum_data!$A$1:$B$4,2,FALSE)</f>
        <v>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 s="13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>
        <f>E3377/L3377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9">
        <f>(J3377/86400)+25569+(-6/24)</f>
        <v>41765.360798611109</v>
      </c>
      <c r="T3377" s="9">
        <f>(I3377/86400)+25569+(-6/24)</f>
        <v>41777.360798611109</v>
      </c>
      <c r="U3377">
        <f>VLOOKUP(F3377,Statenum_data!$A$1:$B$4,2,FALSE)</f>
        <v>1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 s="13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>
        <f>E3378/L3378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9">
        <f>(J3378/86400)+25569+(-6/24)</f>
        <v>42059.451319444444</v>
      </c>
      <c r="T3378" s="9">
        <f>(I3378/86400)+25569+(-6/24)</f>
        <v>42119.409652777773</v>
      </c>
      <c r="U3378">
        <f>VLOOKUP(F3378,Statenum_data!$A$1:$B$4,2,FALSE)</f>
        <v>1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 s="13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>
        <f>E3379/L3379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9">
        <f>(J3379/86400)+25569+(-6/24)</f>
        <v>42053.482627314814</v>
      </c>
      <c r="T3379" s="9">
        <f>(I3379/86400)+25569+(-6/24)</f>
        <v>42083.455555555556</v>
      </c>
      <c r="U3379">
        <f>VLOOKUP(F3379,Statenum_data!$A$1:$B$4,2,FALSE)</f>
        <v>1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 s="13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>
        <f>E3380/L3380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9">
        <f>(J3380/86400)+25569+(-6/24)</f>
        <v>41858.105393518519</v>
      </c>
      <c r="T3380" s="9">
        <f>(I3380/86400)+25569+(-6/24)</f>
        <v>41882.297222222223</v>
      </c>
      <c r="U3380">
        <f>VLOOKUP(F3380,Statenum_data!$A$1:$B$4,2,FALSE)</f>
        <v>1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 s="13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>
        <f>E3381/L3381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9">
        <f>(J3381/86400)+25569+(-6/24)</f>
        <v>42225.263888888891</v>
      </c>
      <c r="T3381" s="9">
        <f>(I3381/86400)+25569+(-6/24)</f>
        <v>42242.708333333328</v>
      </c>
      <c r="U3381">
        <f>VLOOKUP(F3381,Statenum_data!$A$1:$B$4,2,FALSE)</f>
        <v>1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 s="13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>
        <f>E3382/L3382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9">
        <f>(J3382/86400)+25569+(-6/24)</f>
        <v>41937.703449074077</v>
      </c>
      <c r="T3382" s="9">
        <f>(I3382/86400)+25569+(-6/24)</f>
        <v>41972.745115740741</v>
      </c>
      <c r="U3382">
        <f>VLOOKUP(F3382,Statenum_data!$A$1:$B$4,2,FALSE)</f>
        <v>1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 s="1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>
        <f>E3383/L3383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9">
        <f>(J3383/86400)+25569+(-6/24)</f>
        <v>42043.934988425928</v>
      </c>
      <c r="T3383" s="9">
        <f>(I3383/86400)+25569+(-6/24)</f>
        <v>42073.893321759257</v>
      </c>
      <c r="U3383">
        <f>VLOOKUP(F3383,Statenum_data!$A$1:$B$4,2,FALSE)</f>
        <v>1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 s="13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>
        <f>E3384/L3384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9">
        <f>(J3384/86400)+25569+(-6/24)</f>
        <v>42559.181203703702</v>
      </c>
      <c r="T3384" s="9">
        <f>(I3384/86400)+25569+(-6/24)</f>
        <v>42583.707638888889</v>
      </c>
      <c r="U3384">
        <f>VLOOKUP(F3384,Statenum_data!$A$1:$B$4,2,FALSE)</f>
        <v>1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 s="13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>
        <f>E3385/L3385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9">
        <f>(J3385/86400)+25569+(-6/24)</f>
        <v>42524.532638888893</v>
      </c>
      <c r="T3385" s="9">
        <f>(I3385/86400)+25569+(-6/24)</f>
        <v>42544.532638888893</v>
      </c>
      <c r="U3385">
        <f>VLOOKUP(F3385,Statenum_data!$A$1:$B$4,2,FALSE)</f>
        <v>1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 s="13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>
        <f>E3386/L3386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9">
        <f>(J3386/86400)+25569+(-6/24)</f>
        <v>42291.837592592594</v>
      </c>
      <c r="T3386" s="9">
        <f>(I3386/86400)+25569+(-6/24)</f>
        <v>42328.875</v>
      </c>
      <c r="U3386">
        <f>VLOOKUP(F3386,Statenum_data!$A$1:$B$4,2,FALSE)</f>
        <v>1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 s="13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>
        <f>E3387/L3387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9">
        <f>(J3387/86400)+25569+(-6/24)</f>
        <v>41953.6175</v>
      </c>
      <c r="T3387" s="9">
        <f>(I3387/86400)+25569+(-6/24)</f>
        <v>41983.6175</v>
      </c>
      <c r="U3387">
        <f>VLOOKUP(F3387,Statenum_data!$A$1:$B$4,2,FALSE)</f>
        <v>1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 s="13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>
        <f>E3388/L3388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9">
        <f>(J3388/86400)+25569+(-6/24)</f>
        <v>41946.394745370373</v>
      </c>
      <c r="T3388" s="9">
        <f>(I3388/86400)+25569+(-6/24)</f>
        <v>41976.394745370373</v>
      </c>
      <c r="U3388">
        <f>VLOOKUP(F3388,Statenum_data!$A$1:$B$4,2,FALSE)</f>
        <v>1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 s="13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>
        <f>E3389/L3389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9">
        <f>(J3389/86400)+25569+(-6/24)</f>
        <v>41947.512592592597</v>
      </c>
      <c r="T3389" s="9">
        <f>(I3389/86400)+25569+(-6/24)</f>
        <v>41987.512592592597</v>
      </c>
      <c r="U3389">
        <f>VLOOKUP(F3389,Statenum_data!$A$1:$B$4,2,FALSE)</f>
        <v>1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 s="13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>
        <f>E3390/L3390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9">
        <f>(J3390/86400)+25569+(-6/24)</f>
        <v>42143.211122685185</v>
      </c>
      <c r="T3390" s="9">
        <f>(I3390/86400)+25569+(-6/24)</f>
        <v>42173.211122685185</v>
      </c>
      <c r="U3390">
        <f>VLOOKUP(F3390,Statenum_data!$A$1:$B$4,2,FALSE)</f>
        <v>1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 s="13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>
        <f>E3391/L3391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9">
        <f>(J3391/86400)+25569+(-6/24)</f>
        <v>42494.313449074078</v>
      </c>
      <c r="T3391" s="9">
        <f>(I3391/86400)+25569+(-6/24)</f>
        <v>42524.313449074078</v>
      </c>
      <c r="U3391">
        <f>VLOOKUP(F3391,Statenum_data!$A$1:$B$4,2,FALSE)</f>
        <v>1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 s="13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>
        <f>E3392/L3392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9">
        <f>(J3392/86400)+25569+(-6/24)</f>
        <v>41815.524826388893</v>
      </c>
      <c r="T3392" s="9">
        <f>(I3392/86400)+25569+(-6/24)</f>
        <v>41830.524826388893</v>
      </c>
      <c r="U3392">
        <f>VLOOKUP(F3392,Statenum_data!$A$1:$B$4,2,FALSE)</f>
        <v>1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 s="1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>
        <f>E3393/L3393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9">
        <f>(J3393/86400)+25569+(-6/24)</f>
        <v>41830.295694444445</v>
      </c>
      <c r="T3393" s="9">
        <f>(I3393/86400)+25569+(-6/24)</f>
        <v>41859.686111111107</v>
      </c>
      <c r="U3393">
        <f>VLOOKUP(F3393,Statenum_data!$A$1:$B$4,2,FALSE)</f>
        <v>1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 s="13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>
        <f>E3394/L3394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9">
        <f>(J3394/86400)+25569+(-6/24)</f>
        <v>42446.595543981486</v>
      </c>
      <c r="T3394" s="9">
        <f>(I3394/86400)+25569+(-6/24)</f>
        <v>42496.595543981486</v>
      </c>
      <c r="U3394">
        <f>VLOOKUP(F3394,Statenum_data!$A$1:$B$4,2,FALSE)</f>
        <v>1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 s="13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>
        <f>E3395/L3395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9">
        <f>(J3395/86400)+25569+(-6/24)</f>
        <v>41923.671643518523</v>
      </c>
      <c r="T3395" s="9">
        <f>(I3395/86400)+25569+(-6/24)</f>
        <v>41948.781944444447</v>
      </c>
      <c r="U3395">
        <f>VLOOKUP(F3395,Statenum_data!$A$1:$B$4,2,FALSE)</f>
        <v>1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 s="13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>
        <f>E3396/L3396</f>
        <v>29</v>
      </c>
      <c r="Q3396" t="str">
        <f>LEFT(N3396,FIND("/",N3396)-1)</f>
        <v>theater</v>
      </c>
      <c r="R3396" t="str">
        <f>RIGHT(N3396,LEN(N3396)-FIND("/",N3396))</f>
        <v>plays</v>
      </c>
      <c r="S3396" s="9">
        <f>(J3396/86400)+25569+(-6/24)</f>
        <v>41817.34542824074</v>
      </c>
      <c r="T3396" s="9">
        <f>(I3396/86400)+25569+(-6/24)</f>
        <v>41847.34542824074</v>
      </c>
      <c r="U3396">
        <f>VLOOKUP(F3396,Statenum_data!$A$1:$B$4,2,FALSE)</f>
        <v>1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 s="13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>
        <f>E3397/L3397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9">
        <f>(J3397/86400)+25569+(-6/24)</f>
        <v>42140.462314814809</v>
      </c>
      <c r="T3397" s="9">
        <f>(I3397/86400)+25569+(-6/24)</f>
        <v>42154.506944444445</v>
      </c>
      <c r="U3397">
        <f>VLOOKUP(F3397,Statenum_data!$A$1:$B$4,2,FALSE)</f>
        <v>1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 s="13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>
        <f>E3398/L3398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9">
        <f>(J3398/86400)+25569+(-6/24)</f>
        <v>41764.196631944447</v>
      </c>
      <c r="T3398" s="9">
        <f>(I3398/86400)+25569+(-6/24)</f>
        <v>41790.915972222225</v>
      </c>
      <c r="U3398">
        <f>VLOOKUP(F3398,Statenum_data!$A$1:$B$4,2,FALSE)</f>
        <v>1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 s="13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>
        <f>E3399/L3399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9">
        <f>(J3399/86400)+25569+(-6/24)</f>
        <v>42378.228344907402</v>
      </c>
      <c r="T3399" s="9">
        <f>(I3399/86400)+25569+(-6/24)</f>
        <v>42418.666666666672</v>
      </c>
      <c r="U3399">
        <f>VLOOKUP(F3399,Statenum_data!$A$1:$B$4,2,FALSE)</f>
        <v>1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 s="13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>
        <f>E3400/L3400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9">
        <f>(J3400/86400)+25569+(-6/24)</f>
        <v>41941.502037037033</v>
      </c>
      <c r="T3400" s="9">
        <f>(I3400/86400)+25569+(-6/24)</f>
        <v>41964.458333333328</v>
      </c>
      <c r="U3400">
        <f>VLOOKUP(F3400,Statenum_data!$A$1:$B$4,2,FALSE)</f>
        <v>1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 s="13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>
        <f>E3401/L3401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9">
        <f>(J3401/86400)+25569+(-6/24)</f>
        <v>42026.670428240745</v>
      </c>
      <c r="T3401" s="9">
        <f>(I3401/86400)+25569+(-6/24)</f>
        <v>42056.670428240745</v>
      </c>
      <c r="U3401">
        <f>VLOOKUP(F3401,Statenum_data!$A$1:$B$4,2,FALSE)</f>
        <v>1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 s="13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>
        <f>E3402/L3402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9">
        <f>(J3402/86400)+25569+(-6/24)</f>
        <v>41834.703865740739</v>
      </c>
      <c r="T3402" s="9">
        <f>(I3402/86400)+25569+(-6/24)</f>
        <v>41879.703865740739</v>
      </c>
      <c r="U3402">
        <f>VLOOKUP(F3402,Statenum_data!$A$1:$B$4,2,FALSE)</f>
        <v>1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 s="1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>
        <f>E3403/L3403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9">
        <f>(J3403/86400)+25569+(-6/24)</f>
        <v>42193.473912037036</v>
      </c>
      <c r="T3403" s="9">
        <f>(I3403/86400)+25569+(-6/24)</f>
        <v>42223.473912037036</v>
      </c>
      <c r="U3403">
        <f>VLOOKUP(F3403,Statenum_data!$A$1:$B$4,2,FALSE)</f>
        <v>1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 s="13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>
        <f>E3404/L3404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9">
        <f>(J3404/86400)+25569+(-6/24)</f>
        <v>42290.36855324074</v>
      </c>
      <c r="T3404" s="9">
        <f>(I3404/86400)+25569+(-6/24)</f>
        <v>42319.854861111111</v>
      </c>
      <c r="U3404">
        <f>VLOOKUP(F3404,Statenum_data!$A$1:$B$4,2,FALSE)</f>
        <v>1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 s="13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>
        <f>E3405/L3405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9">
        <f>(J3405/86400)+25569+(-6/24)</f>
        <v>42150.212083333332</v>
      </c>
      <c r="T3405" s="9">
        <f>(I3405/86400)+25569+(-6/24)</f>
        <v>42180.212083333332</v>
      </c>
      <c r="U3405">
        <f>VLOOKUP(F3405,Statenum_data!$A$1:$B$4,2,FALSE)</f>
        <v>1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 s="13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>
        <f>E3406/L3406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9">
        <f>(J3406/86400)+25569+(-6/24)</f>
        <v>42152.253495370373</v>
      </c>
      <c r="T3406" s="9">
        <f>(I3406/86400)+25569+(-6/24)</f>
        <v>42172.253495370373</v>
      </c>
      <c r="U3406">
        <f>VLOOKUP(F3406,Statenum_data!$A$1:$B$4,2,FALSE)</f>
        <v>1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 s="13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>
        <f>E3407/L3407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9">
        <f>(J3407/86400)+25569+(-6/24)</f>
        <v>42409.767199074078</v>
      </c>
      <c r="T3407" s="9">
        <f>(I3407/86400)+25569+(-6/24)</f>
        <v>42430.749305555553</v>
      </c>
      <c r="U3407">
        <f>VLOOKUP(F3407,Statenum_data!$A$1:$B$4,2,FALSE)</f>
        <v>1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 s="13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>
        <f>E3408/L3408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9">
        <f>(J3408/86400)+25569+(-6/24)</f>
        <v>41791.242777777778</v>
      </c>
      <c r="T3408" s="9">
        <f>(I3408/86400)+25569+(-6/24)</f>
        <v>41836.242777777778</v>
      </c>
      <c r="U3408">
        <f>VLOOKUP(F3408,Statenum_data!$A$1:$B$4,2,FALSE)</f>
        <v>1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 s="13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>
        <f>E3409/L3409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9">
        <f>(J3409/86400)+25569+(-6/24)</f>
        <v>41796.172326388885</v>
      </c>
      <c r="T3409" s="9">
        <f>(I3409/86400)+25569+(-6/24)</f>
        <v>41826.172326388885</v>
      </c>
      <c r="U3409">
        <f>VLOOKUP(F3409,Statenum_data!$A$1:$B$4,2,FALSE)</f>
        <v>1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 s="13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>
        <f>E3410/L3410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9">
        <f>(J3410/86400)+25569+(-6/24)</f>
        <v>41808.741944444446</v>
      </c>
      <c r="T3410" s="9">
        <f>(I3410/86400)+25569+(-6/24)</f>
        <v>41838.741944444446</v>
      </c>
      <c r="U3410">
        <f>VLOOKUP(F3410,Statenum_data!$A$1:$B$4,2,FALSE)</f>
        <v>1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 s="13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>
        <f>E3411/L3411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9">
        <f>(J3411/86400)+25569+(-6/24)</f>
        <v>42544.564328703702</v>
      </c>
      <c r="T3411" s="9">
        <f>(I3411/86400)+25569+(-6/24)</f>
        <v>42582.623611111107</v>
      </c>
      <c r="U3411">
        <f>VLOOKUP(F3411,Statenum_data!$A$1:$B$4,2,FALSE)</f>
        <v>1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 s="13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>
        <f>E3412/L3412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9">
        <f>(J3412/86400)+25569+(-6/24)</f>
        <v>42499.791550925926</v>
      </c>
      <c r="T3412" s="9">
        <f>(I3412/86400)+25569+(-6/24)</f>
        <v>42527.041666666672</v>
      </c>
      <c r="U3412">
        <f>VLOOKUP(F3412,Statenum_data!$A$1:$B$4,2,FALSE)</f>
        <v>1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 s="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>
        <f>E3413/L3413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9">
        <f>(J3413/86400)+25569+(-6/24)</f>
        <v>42264.772824074069</v>
      </c>
      <c r="T3413" s="9">
        <f>(I3413/86400)+25569+(-6/24)</f>
        <v>42284.772824074069</v>
      </c>
      <c r="U3413">
        <f>VLOOKUP(F3413,Statenum_data!$A$1:$B$4,2,FALSE)</f>
        <v>1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 s="13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>
        <f>E3414/L3414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9">
        <f>(J3414/86400)+25569+(-6/24)</f>
        <v>41879.709050925929</v>
      </c>
      <c r="T3414" s="9">
        <f>(I3414/86400)+25569+(-6/24)</f>
        <v>41909.709050925929</v>
      </c>
      <c r="U3414">
        <f>VLOOKUP(F3414,Statenum_data!$A$1:$B$4,2,FALSE)</f>
        <v>1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 s="13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>
        <f>E3415/L3415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9">
        <f>(J3415/86400)+25569+(-6/24)</f>
        <v>42053.483078703706</v>
      </c>
      <c r="T3415" s="9">
        <f>(I3415/86400)+25569+(-6/24)</f>
        <v>42062.957638888889</v>
      </c>
      <c r="U3415">
        <f>VLOOKUP(F3415,Statenum_data!$A$1:$B$4,2,FALSE)</f>
        <v>1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 s="13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>
        <f>E3416/L3416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9">
        <f>(J3416/86400)+25569+(-6/24)</f>
        <v>42675.582465277781</v>
      </c>
      <c r="T3416" s="9">
        <f>(I3416/86400)+25569+(-6/24)</f>
        <v>42705.082638888889</v>
      </c>
      <c r="U3416">
        <f>VLOOKUP(F3416,Statenum_data!$A$1:$B$4,2,FALSE)</f>
        <v>1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 s="13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>
        <f>E3417/L3417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9">
        <f>(J3417/86400)+25569+(-6/24)</f>
        <v>42466.894166666665</v>
      </c>
      <c r="T3417" s="9">
        <f>(I3417/86400)+25569+(-6/24)</f>
        <v>42477.729166666672</v>
      </c>
      <c r="U3417">
        <f>VLOOKUP(F3417,Statenum_data!$A$1:$B$4,2,FALSE)</f>
        <v>1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 s="13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>
        <f>E3418/L3418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9">
        <f>(J3418/86400)+25569+(-6/24)</f>
        <v>42089.162557870368</v>
      </c>
      <c r="T3418" s="9">
        <f>(I3418/86400)+25569+(-6/24)</f>
        <v>42117.520833333328</v>
      </c>
      <c r="U3418">
        <f>VLOOKUP(F3418,Statenum_data!$A$1:$B$4,2,FALSE)</f>
        <v>1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 s="13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>
        <f>E3419/L3419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9">
        <f>(J3419/86400)+25569+(-6/24)</f>
        <v>41894.66375</v>
      </c>
      <c r="T3419" s="9">
        <f>(I3419/86400)+25569+(-6/24)</f>
        <v>41937.779861111107</v>
      </c>
      <c r="U3419">
        <f>VLOOKUP(F3419,Statenum_data!$A$1:$B$4,2,FALSE)</f>
        <v>1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 s="13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>
        <f>E3420/L3420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9">
        <f>(J3420/86400)+25569+(-6/24)</f>
        <v>41752.58457175926</v>
      </c>
      <c r="T3420" s="9">
        <f>(I3420/86400)+25569+(-6/24)</f>
        <v>41782.58457175926</v>
      </c>
      <c r="U3420">
        <f>VLOOKUP(F3420,Statenum_data!$A$1:$B$4,2,FALSE)</f>
        <v>1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 s="13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>
        <f>E3421/L3421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9">
        <f>(J3421/86400)+25569+(-6/24)</f>
        <v>42448.571585648147</v>
      </c>
      <c r="T3421" s="9">
        <f>(I3421/86400)+25569+(-6/24)</f>
        <v>42466.645833333328</v>
      </c>
      <c r="U3421">
        <f>VLOOKUP(F3421,Statenum_data!$A$1:$B$4,2,FALSE)</f>
        <v>1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 s="13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>
        <f>E3422/L3422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9">
        <f>(J3422/86400)+25569+(-6/24)</f>
        <v>42404.840300925927</v>
      </c>
      <c r="T3422" s="9">
        <f>(I3422/86400)+25569+(-6/24)</f>
        <v>42413.75</v>
      </c>
      <c r="U3422">
        <f>VLOOKUP(F3422,Statenum_data!$A$1:$B$4,2,FALSE)</f>
        <v>1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 s="1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>
        <f>E3423/L3423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9">
        <f>(J3423/86400)+25569+(-6/24)</f>
        <v>42037.541238425925</v>
      </c>
      <c r="T3423" s="9">
        <f>(I3423/86400)+25569+(-6/24)</f>
        <v>42067.541238425925</v>
      </c>
      <c r="U3423">
        <f>VLOOKUP(F3423,Statenum_data!$A$1:$B$4,2,FALSE)</f>
        <v>1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 s="13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>
        <f>E3424/L3424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9">
        <f>(J3424/86400)+25569+(-6/24)</f>
        <v>42323.312222222223</v>
      </c>
      <c r="T3424" s="9">
        <f>(I3424/86400)+25569+(-6/24)</f>
        <v>42351.75</v>
      </c>
      <c r="U3424">
        <f>VLOOKUP(F3424,Statenum_data!$A$1:$B$4,2,FALSE)</f>
        <v>1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 s="13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>
        <f>E3425/L3425</f>
        <v>35</v>
      </c>
      <c r="Q3425" t="str">
        <f>LEFT(N3425,FIND("/",N3425)-1)</f>
        <v>theater</v>
      </c>
      <c r="R3425" t="str">
        <f>RIGHT(N3425,LEN(N3425)-FIND("/",N3425))</f>
        <v>plays</v>
      </c>
      <c r="S3425" s="9">
        <f>(J3425/86400)+25569+(-6/24)</f>
        <v>42088.661354166667</v>
      </c>
      <c r="T3425" s="9">
        <f>(I3425/86400)+25569+(-6/24)</f>
        <v>42118.661354166667</v>
      </c>
      <c r="U3425">
        <f>VLOOKUP(F3425,Statenum_data!$A$1:$B$4,2,FALSE)</f>
        <v>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 s="13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>
        <f>E3426/L3426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9">
        <f>(J3426/86400)+25569+(-6/24)</f>
        <v>42018.426898148144</v>
      </c>
      <c r="T3426" s="9">
        <f>(I3426/86400)+25569+(-6/24)</f>
        <v>42040.040972222225</v>
      </c>
      <c r="U3426">
        <f>VLOOKUP(F3426,Statenum_data!$A$1:$B$4,2,FALSE)</f>
        <v>1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 s="13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>
        <f>E3427/L3427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9">
        <f>(J3427/86400)+25569+(-6/24)</f>
        <v>41884.367314814815</v>
      </c>
      <c r="T3427" s="9">
        <f>(I3427/86400)+25569+(-6/24)</f>
        <v>41916.367314814815</v>
      </c>
      <c r="U3427">
        <f>VLOOKUP(F3427,Statenum_data!$A$1:$B$4,2,FALSE)</f>
        <v>1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 s="13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>
        <f>E3428/L3428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9">
        <f>(J3428/86400)+25569+(-6/24)</f>
        <v>41883.806747685187</v>
      </c>
      <c r="T3428" s="9">
        <f>(I3428/86400)+25569+(-6/24)</f>
        <v>41902.833333333336</v>
      </c>
      <c r="U3428">
        <f>VLOOKUP(F3428,Statenum_data!$A$1:$B$4,2,FALSE)</f>
        <v>1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 s="13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>
        <f>E3429/L3429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9">
        <f>(J3429/86400)+25569+(-6/24)</f>
        <v>41792.395277777774</v>
      </c>
      <c r="T3429" s="9">
        <f>(I3429/86400)+25569+(-6/24)</f>
        <v>41822.395277777774</v>
      </c>
      <c r="U3429">
        <f>VLOOKUP(F3429,Statenum_data!$A$1:$B$4,2,FALSE)</f>
        <v>1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 s="13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>
        <f>E3430/L3430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9">
        <f>(J3430/86400)+25569+(-6/24)</f>
        <v>42038.470451388886</v>
      </c>
      <c r="T3430" s="9">
        <f>(I3430/86400)+25569+(-6/24)</f>
        <v>42063.458333333328</v>
      </c>
      <c r="U3430">
        <f>VLOOKUP(F3430,Statenum_data!$A$1:$B$4,2,FALSE)</f>
        <v>1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 s="13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>
        <f>E3431/L3431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9">
        <f>(J3431/86400)+25569+(-6/24)</f>
        <v>42661.771539351852</v>
      </c>
      <c r="T3431" s="9">
        <f>(I3431/86400)+25569+(-6/24)</f>
        <v>42675.771539351852</v>
      </c>
      <c r="U3431">
        <f>VLOOKUP(F3431,Statenum_data!$A$1:$B$4,2,FALSE)</f>
        <v>1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 s="13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>
        <f>E3432/L3432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9">
        <f>(J3432/86400)+25569+(-6/24)</f>
        <v>41820.695613425924</v>
      </c>
      <c r="T3432" s="9">
        <f>(I3432/86400)+25569+(-6/24)</f>
        <v>41850.695613425924</v>
      </c>
      <c r="U3432">
        <f>VLOOKUP(F3432,Statenum_data!$A$1:$B$4,2,FALSE)</f>
        <v>1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 s="1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>
        <f>E3433/L3433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9">
        <f>(J3433/86400)+25569+(-6/24)</f>
        <v>41839.480937500004</v>
      </c>
      <c r="T3433" s="9">
        <f>(I3433/86400)+25569+(-6/24)</f>
        <v>41869.480937500004</v>
      </c>
      <c r="U3433">
        <f>VLOOKUP(F3433,Statenum_data!$A$1:$B$4,2,FALSE)</f>
        <v>1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 s="13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>
        <f>E3434/L3434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9">
        <f>(J3434/86400)+25569+(-6/24)</f>
        <v>42380.331180555557</v>
      </c>
      <c r="T3434" s="9">
        <f>(I3434/86400)+25569+(-6/24)</f>
        <v>42405.666666666672</v>
      </c>
      <c r="U3434">
        <f>VLOOKUP(F3434,Statenum_data!$A$1:$B$4,2,FALSE)</f>
        <v>1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 s="13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>
        <f>E3435/L3435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9">
        <f>(J3435/86400)+25569+(-6/24)</f>
        <v>41775.81313657407</v>
      </c>
      <c r="T3435" s="9">
        <f>(I3435/86400)+25569+(-6/24)</f>
        <v>41806.875</v>
      </c>
      <c r="U3435">
        <f>VLOOKUP(F3435,Statenum_data!$A$1:$B$4,2,FALSE)</f>
        <v>1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 s="13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>
        <f>E3436/L3436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9">
        <f>(J3436/86400)+25569+(-6/24)</f>
        <v>41800.130428240736</v>
      </c>
      <c r="T3436" s="9">
        <f>(I3436/86400)+25569+(-6/24)</f>
        <v>41830.130428240736</v>
      </c>
      <c r="U3436">
        <f>VLOOKUP(F3436,Statenum_data!$A$1:$B$4,2,FALSE)</f>
        <v>1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 s="13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>
        <f>E3437/L3437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9">
        <f>(J3437/86400)+25569+(-6/24)</f>
        <v>42572.36681712963</v>
      </c>
      <c r="T3437" s="9">
        <f>(I3437/86400)+25569+(-6/24)</f>
        <v>42588.875</v>
      </c>
      <c r="U3437">
        <f>VLOOKUP(F3437,Statenum_data!$A$1:$B$4,2,FALSE)</f>
        <v>1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 s="13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>
        <f>E3438/L3438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9">
        <f>(J3438/86400)+25569+(-6/24)</f>
        <v>41851.291585648149</v>
      </c>
      <c r="T3438" s="9">
        <f>(I3438/86400)+25569+(-6/24)</f>
        <v>41872.436111111107</v>
      </c>
      <c r="U3438">
        <f>VLOOKUP(F3438,Statenum_data!$A$1:$B$4,2,FALSE)</f>
        <v>1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 s="13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>
        <f>E3439/L3439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9">
        <f>(J3439/86400)+25569+(-6/24)</f>
        <v>42205.460879629631</v>
      </c>
      <c r="T3439" s="9">
        <f>(I3439/86400)+25569+(-6/24)</f>
        <v>42235.460879629631</v>
      </c>
      <c r="U3439">
        <f>VLOOKUP(F3439,Statenum_data!$A$1:$B$4,2,FALSE)</f>
        <v>1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 s="13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>
        <f>E3440/L3440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9">
        <f>(J3440/86400)+25569+(-6/24)</f>
        <v>42100.677858796298</v>
      </c>
      <c r="T3440" s="9">
        <f>(I3440/86400)+25569+(-6/24)</f>
        <v>42126.625</v>
      </c>
      <c r="U3440">
        <f>VLOOKUP(F3440,Statenum_data!$A$1:$B$4,2,FALSE)</f>
        <v>1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 s="13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>
        <f>E3441/L3441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9">
        <f>(J3441/86400)+25569+(-6/24)</f>
        <v>42374.661226851851</v>
      </c>
      <c r="T3441" s="9">
        <f>(I3441/86400)+25569+(-6/24)</f>
        <v>42387.957638888889</v>
      </c>
      <c r="U3441">
        <f>VLOOKUP(F3441,Statenum_data!$A$1:$B$4,2,FALSE)</f>
        <v>1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 s="13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>
        <f>E3442/L3442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9">
        <f>(J3442/86400)+25569+(-6/24)</f>
        <v>41808.87300925926</v>
      </c>
      <c r="T3442" s="9">
        <f>(I3442/86400)+25569+(-6/24)</f>
        <v>41831.427083333336</v>
      </c>
      <c r="U3442">
        <f>VLOOKUP(F3442,Statenum_data!$A$1:$B$4,2,FALSE)</f>
        <v>1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 s="1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>
        <f>E3443/L3443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9">
        <f>(J3443/86400)+25569+(-6/24)</f>
        <v>42294.179641203707</v>
      </c>
      <c r="T3443" s="9">
        <f>(I3443/86400)+25569+(-6/24)</f>
        <v>42321.595138888893</v>
      </c>
      <c r="U3443">
        <f>VLOOKUP(F3443,Statenum_data!$A$1:$B$4,2,FALSE)</f>
        <v>1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 s="13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>
        <f>E3444/L3444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9">
        <f>(J3444/86400)+25569+(-6/24)</f>
        <v>42124.591111111113</v>
      </c>
      <c r="T3444" s="9">
        <f>(I3444/86400)+25569+(-6/24)</f>
        <v>42154.591111111113</v>
      </c>
      <c r="U3444">
        <f>VLOOKUP(F3444,Statenum_data!$A$1:$B$4,2,FALSE)</f>
        <v>1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 s="13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>
        <f>E3445/L3445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9">
        <f>(J3445/86400)+25569+(-6/24)</f>
        <v>41861.274837962963</v>
      </c>
      <c r="T3445" s="9">
        <f>(I3445/86400)+25569+(-6/24)</f>
        <v>41891.274837962963</v>
      </c>
      <c r="U3445">
        <f>VLOOKUP(F3445,Statenum_data!$A$1:$B$4,2,FALSE)</f>
        <v>1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 s="13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>
        <f>E3446/L3446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9">
        <f>(J3446/86400)+25569+(-6/24)</f>
        <v>42521.041504629626</v>
      </c>
      <c r="T3446" s="9">
        <f>(I3446/86400)+25569+(-6/24)</f>
        <v>42529.332638888889</v>
      </c>
      <c r="U3446">
        <f>VLOOKUP(F3446,Statenum_data!$A$1:$B$4,2,FALSE)</f>
        <v>1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 s="13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>
        <f>E3447/L3447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9">
        <f>(J3447/86400)+25569+(-6/24)</f>
        <v>42272.280509259261</v>
      </c>
      <c r="T3447" s="9">
        <f>(I3447/86400)+25569+(-6/24)</f>
        <v>42300.280509259261</v>
      </c>
      <c r="U3447">
        <f>VLOOKUP(F3447,Statenum_data!$A$1:$B$4,2,FALSE)</f>
        <v>1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 s="13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>
        <f>E3448/L3448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9">
        <f>(J3448/86400)+25569+(-6/24)</f>
        <v>42016.582465277781</v>
      </c>
      <c r="T3448" s="9">
        <f>(I3448/86400)+25569+(-6/24)</f>
        <v>42040.263888888891</v>
      </c>
      <c r="U3448">
        <f>VLOOKUP(F3448,Statenum_data!$A$1:$B$4,2,FALSE)</f>
        <v>1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 s="13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>
        <f>E3449/L3449</f>
        <v>77</v>
      </c>
      <c r="Q3449" t="str">
        <f>LEFT(N3449,FIND("/",N3449)-1)</f>
        <v>theater</v>
      </c>
      <c r="R3449" t="str">
        <f>RIGHT(N3449,LEN(N3449)-FIND("/",N3449))</f>
        <v>plays</v>
      </c>
      <c r="S3449" s="9">
        <f>(J3449/86400)+25569+(-6/24)</f>
        <v>42402.639027777783</v>
      </c>
      <c r="T3449" s="9">
        <f>(I3449/86400)+25569+(-6/24)</f>
        <v>42447.597361111111</v>
      </c>
      <c r="U3449">
        <f>VLOOKUP(F3449,Statenum_data!$A$1:$B$4,2,FALSE)</f>
        <v>1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 s="13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>
        <f>E3450/L3450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9">
        <f>(J3450/86400)+25569+(-6/24)</f>
        <v>41959.869085648148</v>
      </c>
      <c r="T3450" s="9">
        <f>(I3450/86400)+25569+(-6/24)</f>
        <v>41989.869085648148</v>
      </c>
      <c r="U3450">
        <f>VLOOKUP(F3450,Statenum_data!$A$1:$B$4,2,FALSE)</f>
        <v>1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 s="13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>
        <f>E3451/L3451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9">
        <f>(J3451/86400)+25569+(-6/24)</f>
        <v>42531.802523148144</v>
      </c>
      <c r="T3451" s="9">
        <f>(I3451/86400)+25569+(-6/24)</f>
        <v>42559.916666666672</v>
      </c>
      <c r="U3451">
        <f>VLOOKUP(F3451,Statenum_data!$A$1:$B$4,2,FALSE)</f>
        <v>1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 s="13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>
        <f>E3452/L3452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9">
        <f>(J3452/86400)+25569+(-6/24)</f>
        <v>42036.454525462963</v>
      </c>
      <c r="T3452" s="9">
        <f>(I3452/86400)+25569+(-6/24)</f>
        <v>42096.412858796291</v>
      </c>
      <c r="U3452">
        <f>VLOOKUP(F3452,Statenum_data!$A$1:$B$4,2,FALSE)</f>
        <v>1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 s="1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>
        <f>E3453/L3453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9">
        <f>(J3453/86400)+25569+(-6/24)</f>
        <v>42088.473692129628</v>
      </c>
      <c r="T3453" s="9">
        <f>(I3453/86400)+25569+(-6/24)</f>
        <v>42115.473692129628</v>
      </c>
      <c r="U3453">
        <f>VLOOKUP(F3453,Statenum_data!$A$1:$B$4,2,FALSE)</f>
        <v>1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 s="13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>
        <f>E3454/L3454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9">
        <f>(J3454/86400)+25569+(-6/24)</f>
        <v>41820.389189814814</v>
      </c>
      <c r="T3454" s="9">
        <f>(I3454/86400)+25569+(-6/24)</f>
        <v>41842.915972222225</v>
      </c>
      <c r="U3454">
        <f>VLOOKUP(F3454,Statenum_data!$A$1:$B$4,2,FALSE)</f>
        <v>1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 s="13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>
        <f>E3455/L3455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9">
        <f>(J3455/86400)+25569+(-6/24)</f>
        <v>42535.72865740741</v>
      </c>
      <c r="T3455" s="9">
        <f>(I3455/86400)+25569+(-6/24)</f>
        <v>42595.72865740741</v>
      </c>
      <c r="U3455">
        <f>VLOOKUP(F3455,Statenum_data!$A$1:$B$4,2,FALSE)</f>
        <v>1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 s="13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>
        <f>E3456/L3456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9">
        <f>(J3456/86400)+25569+(-6/24)</f>
        <v>41821.448599537034</v>
      </c>
      <c r="T3456" s="9">
        <f>(I3456/86400)+25569+(-6/24)</f>
        <v>41851.448599537034</v>
      </c>
      <c r="U3456">
        <f>VLOOKUP(F3456,Statenum_data!$A$1:$B$4,2,FALSE)</f>
        <v>1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 s="13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>
        <f>E3457/L3457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9">
        <f>(J3457/86400)+25569+(-6/24)</f>
        <v>42626.5003125</v>
      </c>
      <c r="T3457" s="9">
        <f>(I3457/86400)+25569+(-6/24)</f>
        <v>42656.5003125</v>
      </c>
      <c r="U3457">
        <f>VLOOKUP(F3457,Statenum_data!$A$1:$B$4,2,FALSE)</f>
        <v>1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 s="13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>
        <f>E3458/L3458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9">
        <f>(J3458/86400)+25569+(-6/24)</f>
        <v>41820.955636574072</v>
      </c>
      <c r="T3458" s="9">
        <f>(I3458/86400)+25569+(-6/24)</f>
        <v>41852.040972222225</v>
      </c>
      <c r="U3458">
        <f>VLOOKUP(F3458,Statenum_data!$A$1:$B$4,2,FALSE)</f>
        <v>1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 s="13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>
        <f>E3459/L3459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9">
        <f>(J3459/86400)+25569+(-6/24)</f>
        <v>42016.456678240742</v>
      </c>
      <c r="T3459" s="9">
        <f>(I3459/86400)+25569+(-6/24)</f>
        <v>42046.999305555553</v>
      </c>
      <c r="U3459">
        <f>VLOOKUP(F3459,Statenum_data!$A$1:$B$4,2,FALSE)</f>
        <v>1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 s="13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>
        <f>E3460/L3460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9">
        <f>(J3460/86400)+25569+(-6/24)</f>
        <v>42010.952581018515</v>
      </c>
      <c r="T3460" s="9">
        <f>(I3460/86400)+25569+(-6/24)</f>
        <v>42037.935416666667</v>
      </c>
      <c r="U3460">
        <f>VLOOKUP(F3460,Statenum_data!$A$1:$B$4,2,FALSE)</f>
        <v>1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 s="13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>
        <f>E3461/L3461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9">
        <f>(J3461/86400)+25569+(-6/24)</f>
        <v>42480.229861111111</v>
      </c>
      <c r="T3461" s="9">
        <f>(I3461/86400)+25569+(-6/24)</f>
        <v>42510.229861111111</v>
      </c>
      <c r="U3461">
        <f>VLOOKUP(F3461,Statenum_data!$A$1:$B$4,2,FALSE)</f>
        <v>1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 s="13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>
        <f>E3462/L3462</f>
        <v>50</v>
      </c>
      <c r="Q3462" t="str">
        <f>LEFT(N3462,FIND("/",N3462)-1)</f>
        <v>theater</v>
      </c>
      <c r="R3462" t="str">
        <f>RIGHT(N3462,LEN(N3462)-FIND("/",N3462))</f>
        <v>plays</v>
      </c>
      <c r="S3462" s="9">
        <f>(J3462/86400)+25569+(-6/24)</f>
        <v>41852.277222222227</v>
      </c>
      <c r="T3462" s="9">
        <f>(I3462/86400)+25569+(-6/24)</f>
        <v>41866.277222222227</v>
      </c>
      <c r="U3462">
        <f>VLOOKUP(F3462,Statenum_data!$A$1:$B$4,2,FALSE)</f>
        <v>1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 s="1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>
        <f>E3463/L3463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9">
        <f>(J3463/86400)+25569+(-6/24)</f>
        <v>42643.382858796293</v>
      </c>
      <c r="T3463" s="9">
        <f>(I3463/86400)+25569+(-6/24)</f>
        <v>42671.875</v>
      </c>
      <c r="U3463">
        <f>VLOOKUP(F3463,Statenum_data!$A$1:$B$4,2,FALSE)</f>
        <v>1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 s="13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>
        <f>E3464/L3464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9">
        <f>(J3464/86400)+25569+(-6/24)</f>
        <v>42179.648472222223</v>
      </c>
      <c r="T3464" s="9">
        <f>(I3464/86400)+25569+(-6/24)</f>
        <v>42195.5</v>
      </c>
      <c r="U3464">
        <f>VLOOKUP(F3464,Statenum_data!$A$1:$B$4,2,FALSE)</f>
        <v>1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 s="13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>
        <f>E3465/L3465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9">
        <f>(J3465/86400)+25569+(-6/24)</f>
        <v>42612.668807870374</v>
      </c>
      <c r="T3465" s="9">
        <f>(I3465/86400)+25569+(-6/24)</f>
        <v>42653.915972222225</v>
      </c>
      <c r="U3465">
        <f>VLOOKUP(F3465,Statenum_data!$A$1:$B$4,2,FALSE)</f>
        <v>1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 s="13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>
        <f>E3466/L3466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9">
        <f>(J3466/86400)+25569+(-6/24)</f>
        <v>42574.880057870367</v>
      </c>
      <c r="T3466" s="9">
        <f>(I3466/86400)+25569+(-6/24)</f>
        <v>42604.880057870367</v>
      </c>
      <c r="U3466">
        <f>VLOOKUP(F3466,Statenum_data!$A$1:$B$4,2,FALSE)</f>
        <v>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 s="13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>
        <f>E3467/L3467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9">
        <f>(J3467/86400)+25569+(-6/24)</f>
        <v>42200.375833333332</v>
      </c>
      <c r="T3467" s="9">
        <f>(I3467/86400)+25569+(-6/24)</f>
        <v>42225.416666666672</v>
      </c>
      <c r="U3467">
        <f>VLOOKUP(F3467,Statenum_data!$A$1:$B$4,2,FALSE)</f>
        <v>1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 s="13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>
        <f>E3468/L3468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9">
        <f>(J3468/86400)+25569+(-6/24)</f>
        <v>42419.769097222219</v>
      </c>
      <c r="T3468" s="9">
        <f>(I3468/86400)+25569+(-6/24)</f>
        <v>42479.727430555555</v>
      </c>
      <c r="U3468">
        <f>VLOOKUP(F3468,Statenum_data!$A$1:$B$4,2,FALSE)</f>
        <v>1</v>
      </c>
    </row>
    <row r="3469" spans="1:21" x14ac:dyDescent="0.2">
      <c r="A3469">
        <v>3467</v>
      </c>
      <c r="B3469" s="3" t="s">
        <v>3466</v>
      </c>
      <c r="C3469" s="3" t="s">
        <v>7577</v>
      </c>
      <c r="D3469" s="13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>
        <f>E3469/L3469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9">
        <f>(J3469/86400)+25569+(-6/24)</f>
        <v>42053.421666666662</v>
      </c>
      <c r="T3469" s="9">
        <f>(I3469/86400)+25569+(-6/24)</f>
        <v>42083.380000000005</v>
      </c>
      <c r="U3469">
        <f>VLOOKUP(F3469,Statenum_data!$A$1:$B$4,2,FALSE)</f>
        <v>1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 s="13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>
        <f>E3470/L3470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9">
        <f>(J3470/86400)+25569+(-6/24)</f>
        <v>42605.515381944446</v>
      </c>
      <c r="T3470" s="9">
        <f>(I3470/86400)+25569+(-6/24)</f>
        <v>42633.875</v>
      </c>
      <c r="U3470">
        <f>VLOOKUP(F3470,Statenum_data!$A$1:$B$4,2,FALSE)</f>
        <v>1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 s="13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>
        <f>E3471/L3471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9">
        <f>(J3471/86400)+25569+(-6/24)</f>
        <v>42458.391724537039</v>
      </c>
      <c r="T3471" s="9">
        <f>(I3471/86400)+25569+(-6/24)</f>
        <v>42488.391724537039</v>
      </c>
      <c r="U3471">
        <f>VLOOKUP(F3471,Statenum_data!$A$1:$B$4,2,FALSE)</f>
        <v>1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 s="13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>
        <f>E3472/L3472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9">
        <f>(J3472/86400)+25569+(-6/24)</f>
        <v>42528.772013888884</v>
      </c>
      <c r="T3472" s="9">
        <f>(I3472/86400)+25569+(-6/24)</f>
        <v>42566.651388888888</v>
      </c>
      <c r="U3472">
        <f>VLOOKUP(F3472,Statenum_data!$A$1:$B$4,2,FALSE)</f>
        <v>1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 s="1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>
        <f>E3473/L3473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9">
        <f>(J3473/86400)+25569+(-6/24)</f>
        <v>41841.570486111115</v>
      </c>
      <c r="T3473" s="9">
        <f>(I3473/86400)+25569+(-6/24)</f>
        <v>41882.583333333336</v>
      </c>
      <c r="U3473">
        <f>VLOOKUP(F3473,Statenum_data!$A$1:$B$4,2,FALSE)</f>
        <v>1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 s="13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>
        <f>E3474/L3474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9">
        <f>(J3474/86400)+25569+(-6/24)</f>
        <v>41927.920497685183</v>
      </c>
      <c r="T3474" s="9">
        <f>(I3474/86400)+25569+(-6/24)</f>
        <v>41948.999305555553</v>
      </c>
      <c r="U3474">
        <f>VLOOKUP(F3474,Statenum_data!$A$1:$B$4,2,FALSE)</f>
        <v>1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 s="13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>
        <f>E3475/L3475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9">
        <f>(J3475/86400)+25569+(-6/24)</f>
        <v>42062.584444444445</v>
      </c>
      <c r="T3475" s="9">
        <f>(I3475/86400)+25569+(-6/24)</f>
        <v>42083.602083333331</v>
      </c>
      <c r="U3475">
        <f>VLOOKUP(F3475,Statenum_data!$A$1:$B$4,2,FALSE)</f>
        <v>1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 s="13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>
        <f>E3476/L3476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9">
        <f>(J3476/86400)+25569+(-6/24)</f>
        <v>42541.251516203702</v>
      </c>
      <c r="T3476" s="9">
        <f>(I3476/86400)+25569+(-6/24)</f>
        <v>42571.251516203702</v>
      </c>
      <c r="U3476">
        <f>VLOOKUP(F3476,Statenum_data!$A$1:$B$4,2,FALSE)</f>
        <v>1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 s="13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>
        <f>E3477/L3477</f>
        <v>20</v>
      </c>
      <c r="Q3477" t="str">
        <f>LEFT(N3477,FIND("/",N3477)-1)</f>
        <v>theater</v>
      </c>
      <c r="R3477" t="str">
        <f>RIGHT(N3477,LEN(N3477)-FIND("/",N3477))</f>
        <v>plays</v>
      </c>
      <c r="S3477" s="9">
        <f>(J3477/86400)+25569+(-6/24)</f>
        <v>41918.630833333329</v>
      </c>
      <c r="T3477" s="9">
        <f>(I3477/86400)+25569+(-6/24)</f>
        <v>41945.75</v>
      </c>
      <c r="U3477">
        <f>VLOOKUP(F3477,Statenum_data!$A$1:$B$4,2,FALSE)</f>
        <v>1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 s="13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>
        <f>E3478/L3478</f>
        <v>52</v>
      </c>
      <c r="Q3478" t="str">
        <f>LEFT(N3478,FIND("/",N3478)-1)</f>
        <v>theater</v>
      </c>
      <c r="R3478" t="str">
        <f>RIGHT(N3478,LEN(N3478)-FIND("/",N3478))</f>
        <v>plays</v>
      </c>
      <c r="S3478" s="9">
        <f>(J3478/86400)+25569+(-6/24)</f>
        <v>41921.029976851853</v>
      </c>
      <c r="T3478" s="9">
        <f>(I3478/86400)+25569+(-6/24)</f>
        <v>41938.875</v>
      </c>
      <c r="U3478">
        <f>VLOOKUP(F3478,Statenum_data!$A$1:$B$4,2,FALSE)</f>
        <v>1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 s="13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>
        <f>E3479/L3479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9">
        <f>(J3479/86400)+25569+(-6/24)</f>
        <v>42128.486608796295</v>
      </c>
      <c r="T3479" s="9">
        <f>(I3479/86400)+25569+(-6/24)</f>
        <v>42140.875</v>
      </c>
      <c r="U3479">
        <f>VLOOKUP(F3479,Statenum_data!$A$1:$B$4,2,FALSE)</f>
        <v>1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 s="13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>
        <f>E3480/L3480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9">
        <f>(J3480/86400)+25569+(-6/24)</f>
        <v>42053.666921296295</v>
      </c>
      <c r="T3480" s="9">
        <f>(I3480/86400)+25569+(-6/24)</f>
        <v>42079.625</v>
      </c>
      <c r="U3480">
        <f>VLOOKUP(F3480,Statenum_data!$A$1:$B$4,2,FALSE)</f>
        <v>1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 s="13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>
        <f>E3481/L3481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9">
        <f>(J3481/86400)+25569+(-6/24)</f>
        <v>41781.605092592596</v>
      </c>
      <c r="T3481" s="9">
        <f>(I3481/86400)+25569+(-6/24)</f>
        <v>41811.605092592596</v>
      </c>
      <c r="U3481">
        <f>VLOOKUP(F3481,Statenum_data!$A$1:$B$4,2,FALSE)</f>
        <v>1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 s="13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>
        <f>E3482/L3482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9">
        <f>(J3482/86400)+25569+(-6/24)</f>
        <v>42171.067442129628</v>
      </c>
      <c r="T3482" s="9">
        <f>(I3482/86400)+25569+(-6/24)</f>
        <v>42195.625</v>
      </c>
      <c r="U3482">
        <f>VLOOKUP(F3482,Statenum_data!$A$1:$B$4,2,FALSE)</f>
        <v>1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 s="1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>
        <f>E3483/L3483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9">
        <f>(J3483/86400)+25569+(-6/24)</f>
        <v>41988.997546296298</v>
      </c>
      <c r="T3483" s="9">
        <f>(I3483/86400)+25569+(-6/24)</f>
        <v>42005.997546296298</v>
      </c>
      <c r="U3483">
        <f>VLOOKUP(F3483,Statenum_data!$A$1:$B$4,2,FALSE)</f>
        <v>1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 s="13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>
        <f>E3484/L3484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9">
        <f>(J3484/86400)+25569+(-6/24)</f>
        <v>41796.521597222221</v>
      </c>
      <c r="T3484" s="9">
        <f>(I3484/86400)+25569+(-6/24)</f>
        <v>41826.521597222221</v>
      </c>
      <c r="U3484">
        <f>VLOOKUP(F3484,Statenum_data!$A$1:$B$4,2,FALSE)</f>
        <v>1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 s="13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>
        <f>E3485/L3485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9">
        <f>(J3485/86400)+25569+(-6/24)</f>
        <v>41793.418761574074</v>
      </c>
      <c r="T3485" s="9">
        <f>(I3485/86400)+25569+(-6/24)</f>
        <v>41823.418761574074</v>
      </c>
      <c r="U3485">
        <f>VLOOKUP(F3485,Statenum_data!$A$1:$B$4,2,FALSE)</f>
        <v>1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 s="13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>
        <f>E3486/L3486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9">
        <f>(J3486/86400)+25569+(-6/24)</f>
        <v>42506.510405092587</v>
      </c>
      <c r="T3486" s="9">
        <f>(I3486/86400)+25569+(-6/24)</f>
        <v>42536.510405092587</v>
      </c>
      <c r="U3486">
        <f>VLOOKUP(F3486,Statenum_data!$A$1:$B$4,2,FALSE)</f>
        <v>1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 s="13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>
        <f>E3487/L3487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9">
        <f>(J3487/86400)+25569+(-6/24)</f>
        <v>42372.443055555559</v>
      </c>
      <c r="T3487" s="9">
        <f>(I3487/86400)+25569+(-6/24)</f>
        <v>42402.443055555559</v>
      </c>
      <c r="U3487">
        <f>VLOOKUP(F3487,Statenum_data!$A$1:$B$4,2,FALSE)</f>
        <v>1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 s="13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>
        <f>E3488/L3488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9">
        <f>(J3488/86400)+25569+(-6/24)</f>
        <v>42126.62501157407</v>
      </c>
      <c r="T3488" s="9">
        <f>(I3488/86400)+25569+(-6/24)</f>
        <v>42158.040972222225</v>
      </c>
      <c r="U3488">
        <f>VLOOKUP(F3488,Statenum_data!$A$1:$B$4,2,FALSE)</f>
        <v>1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 s="13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>
        <f>E3489/L3489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9">
        <f>(J3489/86400)+25569+(-6/24)</f>
        <v>42149.690416666665</v>
      </c>
      <c r="T3489" s="9">
        <f>(I3489/86400)+25569+(-6/24)</f>
        <v>42179.690416666665</v>
      </c>
      <c r="U3489">
        <f>VLOOKUP(F3489,Statenum_data!$A$1:$B$4,2,FALSE)</f>
        <v>1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 s="13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>
        <f>E3490/L3490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9">
        <f>(J3490/86400)+25569+(-6/24)</f>
        <v>42087.518055555556</v>
      </c>
      <c r="T3490" s="9">
        <f>(I3490/86400)+25569+(-6/24)</f>
        <v>42111.416666666672</v>
      </c>
      <c r="U3490">
        <f>VLOOKUP(F3490,Statenum_data!$A$1:$B$4,2,FALSE)</f>
        <v>1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 s="13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>
        <f>E3491/L3491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9">
        <f>(J3491/86400)+25569+(-6/24)</f>
        <v>41753.385775462964</v>
      </c>
      <c r="T3491" s="9">
        <f>(I3491/86400)+25569+(-6/24)</f>
        <v>41783.625</v>
      </c>
      <c r="U3491">
        <f>VLOOKUP(F3491,Statenum_data!$A$1:$B$4,2,FALSE)</f>
        <v>1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 s="13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>
        <f>E3492/L3492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9">
        <f>(J3492/86400)+25569+(-6/24)</f>
        <v>42443.552361111113</v>
      </c>
      <c r="T3492" s="9">
        <f>(I3492/86400)+25569+(-6/24)</f>
        <v>42473.552361111113</v>
      </c>
      <c r="U3492">
        <f>VLOOKUP(F3492,Statenum_data!$A$1:$B$4,2,FALSE)</f>
        <v>1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 s="1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>
        <f>E3493/L3493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9">
        <f>(J3493/86400)+25569+(-6/24)</f>
        <v>42120.999814814815</v>
      </c>
      <c r="T3493" s="9">
        <f>(I3493/86400)+25569+(-6/24)</f>
        <v>42141.999814814815</v>
      </c>
      <c r="U3493">
        <f>VLOOKUP(F3493,Statenum_data!$A$1:$B$4,2,FALSE)</f>
        <v>1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 s="13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>
        <f>E3494/L3494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9">
        <f>(J3494/86400)+25569+(-6/24)</f>
        <v>42267.759224537032</v>
      </c>
      <c r="T3494" s="9">
        <f>(I3494/86400)+25569+(-6/24)</f>
        <v>42302.759224537032</v>
      </c>
      <c r="U3494">
        <f>VLOOKUP(F3494,Statenum_data!$A$1:$B$4,2,FALSE)</f>
        <v>1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 s="13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>
        <f>E3495/L3495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9">
        <f>(J3495/86400)+25569+(-6/24)</f>
        <v>41848.616157407407</v>
      </c>
      <c r="T3495" s="9">
        <f>(I3495/86400)+25569+(-6/24)</f>
        <v>41867.96597222222</v>
      </c>
      <c r="U3495">
        <f>VLOOKUP(F3495,Statenum_data!$A$1:$B$4,2,FALSE)</f>
        <v>1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 s="13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>
        <f>E3496/L3496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9">
        <f>(J3496/86400)+25569+(-6/24)</f>
        <v>42688.964988425927</v>
      </c>
      <c r="T3496" s="9">
        <f>(I3496/86400)+25569+(-6/24)</f>
        <v>42700</v>
      </c>
      <c r="U3496">
        <f>VLOOKUP(F3496,Statenum_data!$A$1:$B$4,2,FALSE)</f>
        <v>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 s="13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>
        <f>E3497/L3497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9">
        <f>(J3497/86400)+25569+(-6/24)</f>
        <v>41915.512835648144</v>
      </c>
      <c r="T3497" s="9">
        <f>(I3497/86400)+25569+(-6/24)</f>
        <v>41944.470833333333</v>
      </c>
      <c r="U3497">
        <f>VLOOKUP(F3497,Statenum_data!$A$1:$B$4,2,FALSE)</f>
        <v>1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 s="13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>
        <f>E3498/L3498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9">
        <f>(J3498/86400)+25569+(-6/24)</f>
        <v>42584.596828703703</v>
      </c>
      <c r="T3498" s="9">
        <f>(I3498/86400)+25569+(-6/24)</f>
        <v>42624.596828703703</v>
      </c>
      <c r="U3498">
        <f>VLOOKUP(F3498,Statenum_data!$A$1:$B$4,2,FALSE)</f>
        <v>1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 s="13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>
        <f>E3499/L3499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9">
        <f>(J3499/86400)+25569+(-6/24)</f>
        <v>42511.491944444446</v>
      </c>
      <c r="T3499" s="9">
        <f>(I3499/86400)+25569+(-6/24)</f>
        <v>42523.666666666672</v>
      </c>
      <c r="U3499">
        <f>VLOOKUP(F3499,Statenum_data!$A$1:$B$4,2,FALSE)</f>
        <v>1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 s="13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>
        <f>E3500/L3500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9">
        <f>(J3500/86400)+25569+(-6/24)</f>
        <v>42458.90861111111</v>
      </c>
      <c r="T3500" s="9">
        <f>(I3500/86400)+25569+(-6/24)</f>
        <v>42518.655555555553</v>
      </c>
      <c r="U3500">
        <f>VLOOKUP(F3500,Statenum_data!$A$1:$B$4,2,FALSE)</f>
        <v>1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 s="13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>
        <f>E3501/L3501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9">
        <f>(J3501/86400)+25569+(-6/24)</f>
        <v>42131.786168981482</v>
      </c>
      <c r="T3501" s="9">
        <f>(I3501/86400)+25569+(-6/24)</f>
        <v>42186.040972222225</v>
      </c>
      <c r="U3501">
        <f>VLOOKUP(F3501,Statenum_data!$A$1:$B$4,2,FALSE)</f>
        <v>1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 s="13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>
        <f>E3502/L3502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9">
        <f>(J3502/86400)+25569+(-6/24)</f>
        <v>42419.669421296298</v>
      </c>
      <c r="T3502" s="9">
        <f>(I3502/86400)+25569+(-6/24)</f>
        <v>42435.957638888889</v>
      </c>
      <c r="U3502">
        <f>VLOOKUP(F3502,Statenum_data!$A$1:$B$4,2,FALSE)</f>
        <v>1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 s="1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>
        <f>E3503/L3503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9">
        <f>(J3503/86400)+25569+(-6/24)</f>
        <v>42233.513831018514</v>
      </c>
      <c r="T3503" s="9">
        <f>(I3503/86400)+25569+(-6/24)</f>
        <v>42258.513831018514</v>
      </c>
      <c r="U3503">
        <f>VLOOKUP(F3503,Statenum_data!$A$1:$B$4,2,FALSE)</f>
        <v>1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 s="13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>
        <f>E3504/L3504</f>
        <v>136</v>
      </c>
      <c r="Q3504" t="str">
        <f>LEFT(N3504,FIND("/",N3504)-1)</f>
        <v>theater</v>
      </c>
      <c r="R3504" t="str">
        <f>RIGHT(N3504,LEN(N3504)-FIND("/",N3504))</f>
        <v>plays</v>
      </c>
      <c r="S3504" s="9">
        <f>(J3504/86400)+25569+(-6/24)</f>
        <v>42430.589398148149</v>
      </c>
      <c r="T3504" s="9">
        <f>(I3504/86400)+25569+(-6/24)</f>
        <v>42444.915972222225</v>
      </c>
      <c r="U3504">
        <f>VLOOKUP(F3504,Statenum_data!$A$1:$B$4,2,FALSE)</f>
        <v>1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 s="13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>
        <f>E3505/L3505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9">
        <f>(J3505/86400)+25569+(-6/24)</f>
        <v>42545.228333333333</v>
      </c>
      <c r="T3505" s="9">
        <f>(I3505/86400)+25569+(-6/24)</f>
        <v>42575.228333333333</v>
      </c>
      <c r="U3505">
        <f>VLOOKUP(F3505,Statenum_data!$A$1:$B$4,2,FALSE)</f>
        <v>1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 s="13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>
        <f>E3506/L3506</f>
        <v>125</v>
      </c>
      <c r="Q3506" t="str">
        <f>LEFT(N3506,FIND("/",N3506)-1)</f>
        <v>theater</v>
      </c>
      <c r="R3506" t="str">
        <f>RIGHT(N3506,LEN(N3506)-FIND("/",N3506))</f>
        <v>plays</v>
      </c>
      <c r="S3506" s="9">
        <f>(J3506/86400)+25569+(-6/24)</f>
        <v>42297.498738425929</v>
      </c>
      <c r="T3506" s="9">
        <f>(I3506/86400)+25569+(-6/24)</f>
        <v>42327.540405092594</v>
      </c>
      <c r="U3506">
        <f>VLOOKUP(F3506,Statenum_data!$A$1:$B$4,2,FALSE)</f>
        <v>1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 s="13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>
        <f>E3507/L3507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9">
        <f>(J3507/86400)+25569+(-6/24)</f>
        <v>41760.685706018521</v>
      </c>
      <c r="T3507" s="9">
        <f>(I3507/86400)+25569+(-6/24)</f>
        <v>41771.916666666664</v>
      </c>
      <c r="U3507">
        <f>VLOOKUP(F3507,Statenum_data!$A$1:$B$4,2,FALSE)</f>
        <v>1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 s="13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>
        <f>E3508/L3508</f>
        <v>105</v>
      </c>
      <c r="Q3508" t="str">
        <f>LEFT(N3508,FIND("/",N3508)-1)</f>
        <v>theater</v>
      </c>
      <c r="R3508" t="str">
        <f>RIGHT(N3508,LEN(N3508)-FIND("/",N3508))</f>
        <v>plays</v>
      </c>
      <c r="S3508" s="9">
        <f>(J3508/86400)+25569+(-6/24)</f>
        <v>41829.484259259261</v>
      </c>
      <c r="T3508" s="9">
        <f>(I3508/86400)+25569+(-6/24)</f>
        <v>41874.484259259261</v>
      </c>
      <c r="U3508">
        <f>VLOOKUP(F3508,Statenum_data!$A$1:$B$4,2,FALSE)</f>
        <v>1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 s="13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>
        <f>E3509/L3509</f>
        <v>145</v>
      </c>
      <c r="Q3509" t="str">
        <f>LEFT(N3509,FIND("/",N3509)-1)</f>
        <v>theater</v>
      </c>
      <c r="R3509" t="str">
        <f>RIGHT(N3509,LEN(N3509)-FIND("/",N3509))</f>
        <v>plays</v>
      </c>
      <c r="S3509" s="9">
        <f>(J3509/86400)+25569+(-6/24)</f>
        <v>42491.67288194444</v>
      </c>
      <c r="T3509" s="9">
        <f>(I3509/86400)+25569+(-6/24)</f>
        <v>42521.67288194444</v>
      </c>
      <c r="U3509">
        <f>VLOOKUP(F3509,Statenum_data!$A$1:$B$4,2,FALSE)</f>
        <v>1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 s="13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>
        <f>E3510/L3510</f>
        <v>12</v>
      </c>
      <c r="Q3510" t="str">
        <f>LEFT(N3510,FIND("/",N3510)-1)</f>
        <v>theater</v>
      </c>
      <c r="R3510" t="str">
        <f>RIGHT(N3510,LEN(N3510)-FIND("/",N3510))</f>
        <v>plays</v>
      </c>
      <c r="S3510" s="9">
        <f>(J3510/86400)+25569+(-6/24)</f>
        <v>42477.479780092588</v>
      </c>
      <c r="T3510" s="9">
        <f>(I3510/86400)+25569+(-6/24)</f>
        <v>42500.625</v>
      </c>
      <c r="U3510">
        <f>VLOOKUP(F3510,Statenum_data!$A$1:$B$4,2,FALSE)</f>
        <v>1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 s="13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>
        <f>E3511/L3511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9">
        <f>(J3511/86400)+25569+(-6/24)</f>
        <v>41950.609560185185</v>
      </c>
      <c r="T3511" s="9">
        <f>(I3511/86400)+25569+(-6/24)</f>
        <v>41963.954861111109</v>
      </c>
      <c r="U3511">
        <f>VLOOKUP(F3511,Statenum_data!$A$1:$B$4,2,FALSE)</f>
        <v>1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 s="13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>
        <f>E3512/L3512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9">
        <f>(J3512/86400)+25569+(-6/24)</f>
        <v>41802.37090277778</v>
      </c>
      <c r="T3512" s="9">
        <f>(I3512/86400)+25569+(-6/24)</f>
        <v>41822.37090277778</v>
      </c>
      <c r="U3512">
        <f>VLOOKUP(F3512,Statenum_data!$A$1:$B$4,2,FALSE)</f>
        <v>1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 s="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>
        <f>E3513/L3513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9">
        <f>(J3513/86400)+25569+(-6/24)</f>
        <v>41927.623784722222</v>
      </c>
      <c r="T3513" s="9">
        <f>(I3513/86400)+25569+(-6/24)</f>
        <v>41950.520833333336</v>
      </c>
      <c r="U3513">
        <f>VLOOKUP(F3513,Statenum_data!$A$1:$B$4,2,FALSE)</f>
        <v>1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 s="13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>
        <f>E3514/L3514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9">
        <f>(J3514/86400)+25569+(-6/24)</f>
        <v>42057.286944444444</v>
      </c>
      <c r="T3514" s="9">
        <f>(I3514/86400)+25569+(-6/24)</f>
        <v>42117.24527777778</v>
      </c>
      <c r="U3514">
        <f>VLOOKUP(F3514,Statenum_data!$A$1:$B$4,2,FALSE)</f>
        <v>1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 s="13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>
        <f>E3515/L3515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9">
        <f>(J3515/86400)+25569+(-6/24)</f>
        <v>41780.846203703702</v>
      </c>
      <c r="T3515" s="9">
        <f>(I3515/86400)+25569+(-6/24)</f>
        <v>41793.957638888889</v>
      </c>
      <c r="U3515">
        <f>VLOOKUP(F3515,Statenum_data!$A$1:$B$4,2,FALSE)</f>
        <v>1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 s="13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>
        <f>E3516/L3516</f>
        <v>55</v>
      </c>
      <c r="Q3516" t="str">
        <f>LEFT(N3516,FIND("/",N3516)-1)</f>
        <v>theater</v>
      </c>
      <c r="R3516" t="str">
        <f>RIGHT(N3516,LEN(N3516)-FIND("/",N3516))</f>
        <v>plays</v>
      </c>
      <c r="S3516" s="9">
        <f>(J3516/86400)+25569+(-6/24)</f>
        <v>42020.596666666665</v>
      </c>
      <c r="T3516" s="9">
        <f>(I3516/86400)+25569+(-6/24)</f>
        <v>42036.957638888889</v>
      </c>
      <c r="U3516">
        <f>VLOOKUP(F3516,Statenum_data!$A$1:$B$4,2,FALSE)</f>
        <v>1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 s="13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>
        <f>E3517/L3517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9">
        <f>(J3517/86400)+25569+(-6/24)</f>
        <v>42125.522812499999</v>
      </c>
      <c r="T3517" s="9">
        <f>(I3517/86400)+25569+(-6/24)</f>
        <v>42155.522812499999</v>
      </c>
      <c r="U3517">
        <f>VLOOKUP(F3517,Statenum_data!$A$1:$B$4,2,FALSE)</f>
        <v>1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 s="13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>
        <f>E3518/L3518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9">
        <f>(J3518/86400)+25569+(-6/24)</f>
        <v>41855.760069444441</v>
      </c>
      <c r="T3518" s="9">
        <f>(I3518/86400)+25569+(-6/24)</f>
        <v>41889.875</v>
      </c>
      <c r="U3518">
        <f>VLOOKUP(F3518,Statenum_data!$A$1:$B$4,2,FALSE)</f>
        <v>1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 s="13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>
        <f>E3519/L3519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9">
        <f>(J3519/86400)+25569+(-6/24)</f>
        <v>41794.567523148144</v>
      </c>
      <c r="T3519" s="9">
        <f>(I3519/86400)+25569+(-6/24)</f>
        <v>41824.208333333336</v>
      </c>
      <c r="U3519">
        <f>VLOOKUP(F3519,Statenum_data!$A$1:$B$4,2,FALSE)</f>
        <v>1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 s="13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>
        <f>E3520/L3520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9">
        <f>(J3520/86400)+25569+(-6/24)</f>
        <v>41893.533553240741</v>
      </c>
      <c r="T3520" s="9">
        <f>(I3520/86400)+25569+(-6/24)</f>
        <v>41914.347916666666</v>
      </c>
      <c r="U3520">
        <f>VLOOKUP(F3520,Statenum_data!$A$1:$B$4,2,FALSE)</f>
        <v>1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 s="13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>
        <f>E3521/L3521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9">
        <f>(J3521/86400)+25569+(-6/24)</f>
        <v>42037.348958333328</v>
      </c>
      <c r="T3521" s="9">
        <f>(I3521/86400)+25569+(-6/24)</f>
        <v>42067.348958333328</v>
      </c>
      <c r="U3521">
        <f>VLOOKUP(F3521,Statenum_data!$A$1:$B$4,2,FALSE)</f>
        <v>1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 s="13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>
        <f>E3522/L3522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9">
        <f>(J3522/86400)+25569+(-6/24)</f>
        <v>42227.574212962965</v>
      </c>
      <c r="T3522" s="9">
        <f>(I3522/86400)+25569+(-6/24)</f>
        <v>42253.32430555555</v>
      </c>
      <c r="U3522">
        <f>VLOOKUP(F3522,Statenum_data!$A$1:$B$4,2,FALSE)</f>
        <v>1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 s="1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>
        <f>E3523/L3523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9">
        <f>(J3523/86400)+25569+(-6/24)</f>
        <v>41881.111342592594</v>
      </c>
      <c r="T3523" s="9">
        <f>(I3523/86400)+25569+(-6/24)</f>
        <v>41911.111342592594</v>
      </c>
      <c r="U3523">
        <f>VLOOKUP(F3523,Statenum_data!$A$1:$B$4,2,FALSE)</f>
        <v>1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 s="13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>
        <f>E3524/L3524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9">
        <f>(J3524/86400)+25569+(-6/24)</f>
        <v>42234.539884259255</v>
      </c>
      <c r="T3524" s="9">
        <f>(I3524/86400)+25569+(-6/24)</f>
        <v>42262.170833333337</v>
      </c>
      <c r="U3524">
        <f>VLOOKUP(F3524,Statenum_data!$A$1:$B$4,2,FALSE)</f>
        <v>1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 s="13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>
        <f>E3525/L3525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9">
        <f>(J3525/86400)+25569+(-6/24)</f>
        <v>42581.147546296299</v>
      </c>
      <c r="T3525" s="9">
        <f>(I3525/86400)+25569+(-6/24)</f>
        <v>42638.708333333328</v>
      </c>
      <c r="U3525">
        <f>VLOOKUP(F3525,Statenum_data!$A$1:$B$4,2,FALSE)</f>
        <v>1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 s="13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>
        <f>E3526/L3526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9">
        <f>(J3526/86400)+25569+(-6/24)</f>
        <v>41880.51357638889</v>
      </c>
      <c r="T3526" s="9">
        <f>(I3526/86400)+25569+(-6/24)</f>
        <v>41894.916666666664</v>
      </c>
      <c r="U3526">
        <f>VLOOKUP(F3526,Statenum_data!$A$1:$B$4,2,FALSE)</f>
        <v>1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 s="13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>
        <f>E3527/L3527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9">
        <f>(J3527/86400)+25569+(-6/24)</f>
        <v>42214.4456712963</v>
      </c>
      <c r="T3527" s="9">
        <f>(I3527/86400)+25569+(-6/24)</f>
        <v>42225.416666666672</v>
      </c>
      <c r="U3527">
        <f>VLOOKUP(F3527,Statenum_data!$A$1:$B$4,2,FALSE)</f>
        <v>1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 s="13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>
        <f>E3528/L3528</f>
        <v>99</v>
      </c>
      <c r="Q3528" t="str">
        <f>LEFT(N3528,FIND("/",N3528)-1)</f>
        <v>theater</v>
      </c>
      <c r="R3528" t="str">
        <f>RIGHT(N3528,LEN(N3528)-FIND("/",N3528))</f>
        <v>plays</v>
      </c>
      <c r="S3528" s="9">
        <f>(J3528/86400)+25569+(-6/24)</f>
        <v>42460.085312499999</v>
      </c>
      <c r="T3528" s="9">
        <f>(I3528/86400)+25569+(-6/24)</f>
        <v>42487.999305555553</v>
      </c>
      <c r="U3528">
        <f>VLOOKUP(F3528,Statenum_data!$A$1:$B$4,2,FALSE)</f>
        <v>1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 s="13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>
        <f>E3529/L3529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9">
        <f>(J3529/86400)+25569+(-6/24)</f>
        <v>42166.773206018523</v>
      </c>
      <c r="T3529" s="9">
        <f>(I3529/86400)+25569+(-6/24)</f>
        <v>42195.915972222225</v>
      </c>
      <c r="U3529">
        <f>VLOOKUP(F3529,Statenum_data!$A$1:$B$4,2,FALSE)</f>
        <v>1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 s="13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>
        <f>E3530/L3530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9">
        <f>(J3530/86400)+25569+(-6/24)</f>
        <v>42733.25136574074</v>
      </c>
      <c r="T3530" s="9">
        <f>(I3530/86400)+25569+(-6/24)</f>
        <v>42753.25136574074</v>
      </c>
      <c r="U3530">
        <f>VLOOKUP(F3530,Statenum_data!$A$1:$B$4,2,FALSE)</f>
        <v>1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 s="13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>
        <f>E3531/L3531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9">
        <f>(J3531/86400)+25569+(-6/24)</f>
        <v>42177.511782407411</v>
      </c>
      <c r="T3531" s="9">
        <f>(I3531/86400)+25569+(-6/24)</f>
        <v>42197.791666666672</v>
      </c>
      <c r="U3531">
        <f>VLOOKUP(F3531,Statenum_data!$A$1:$B$4,2,FALSE)</f>
        <v>1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 s="13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>
        <f>E3532/L3532</f>
        <v>125</v>
      </c>
      <c r="Q3532" t="str">
        <f>LEFT(N3532,FIND("/",N3532)-1)</f>
        <v>theater</v>
      </c>
      <c r="R3532" t="str">
        <f>RIGHT(N3532,LEN(N3532)-FIND("/",N3532))</f>
        <v>plays</v>
      </c>
      <c r="S3532" s="9">
        <f>(J3532/86400)+25569+(-6/24)</f>
        <v>42442.373344907406</v>
      </c>
      <c r="T3532" s="9">
        <f>(I3532/86400)+25569+(-6/24)</f>
        <v>42470.583333333328</v>
      </c>
      <c r="U3532">
        <f>VLOOKUP(F3532,Statenum_data!$A$1:$B$4,2,FALSE)</f>
        <v>1</v>
      </c>
    </row>
    <row r="3533" spans="1:21" x14ac:dyDescent="0.2">
      <c r="A3533">
        <v>3531</v>
      </c>
      <c r="B3533" s="3" t="s">
        <v>3530</v>
      </c>
      <c r="C3533" s="3" t="s">
        <v>7641</v>
      </c>
      <c r="D3533" s="1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>
        <f>E3533/L3533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9">
        <f>(J3533/86400)+25569+(-6/24)</f>
        <v>42521.404328703706</v>
      </c>
      <c r="T3533" s="9">
        <f>(I3533/86400)+25569+(-6/24)</f>
        <v>42551.404328703706</v>
      </c>
      <c r="U3533">
        <f>VLOOKUP(F3533,Statenum_data!$A$1:$B$4,2,FALSE)</f>
        <v>1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 s="13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>
        <f>E3534/L3534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9">
        <f>(J3534/86400)+25569+(-6/24)</f>
        <v>41884.349849537037</v>
      </c>
      <c r="T3534" s="9">
        <f>(I3534/86400)+25569+(-6/24)</f>
        <v>41899.915972222225</v>
      </c>
      <c r="U3534">
        <f>VLOOKUP(F3534,Statenum_data!$A$1:$B$4,2,FALSE)</f>
        <v>1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 s="13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>
        <f>E3535/L3535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9">
        <f>(J3535/86400)+25569+(-6/24)</f>
        <v>42289.511192129634</v>
      </c>
      <c r="T3535" s="9">
        <f>(I3535/86400)+25569+(-6/24)</f>
        <v>42319.552858796298</v>
      </c>
      <c r="U3535">
        <f>VLOOKUP(F3535,Statenum_data!$A$1:$B$4,2,FALSE)</f>
        <v>1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 s="13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>
        <f>E3536/L3536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9">
        <f>(J3536/86400)+25569+(-6/24)</f>
        <v>42243.3752662037</v>
      </c>
      <c r="T3536" s="9">
        <f>(I3536/86400)+25569+(-6/24)</f>
        <v>42278.3752662037</v>
      </c>
      <c r="U3536">
        <f>VLOOKUP(F3536,Statenum_data!$A$1:$B$4,2,FALSE)</f>
        <v>1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 s="13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>
        <f>E3537/L3537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9">
        <f>(J3537/86400)+25569+(-6/24)</f>
        <v>42248.390162037038</v>
      </c>
      <c r="T3537" s="9">
        <f>(I3537/86400)+25569+(-6/24)</f>
        <v>42279.5</v>
      </c>
      <c r="U3537">
        <f>VLOOKUP(F3537,Statenum_data!$A$1:$B$4,2,FALSE)</f>
        <v>1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 s="13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>
        <f>E3538/L3538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9">
        <f>(J3538/86400)+25569+(-6/24)</f>
        <v>42328.477141203708</v>
      </c>
      <c r="T3538" s="9">
        <f>(I3538/86400)+25569+(-6/24)</f>
        <v>42358.249305555553</v>
      </c>
      <c r="U3538">
        <f>VLOOKUP(F3538,Statenum_data!$A$1:$B$4,2,FALSE)</f>
        <v>1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 s="13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>
        <f>E3539/L3539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9">
        <f>(J3539/86400)+25569+(-6/24)</f>
        <v>41923.104351851856</v>
      </c>
      <c r="T3539" s="9">
        <f>(I3539/86400)+25569+(-6/24)</f>
        <v>41960.082638888889</v>
      </c>
      <c r="U3539">
        <f>VLOOKUP(F3539,Statenum_data!$A$1:$B$4,2,FALSE)</f>
        <v>1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 s="13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>
        <f>E3540/L3540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9">
        <f>(J3540/86400)+25569+(-6/24)</f>
        <v>42571.170601851853</v>
      </c>
      <c r="T3540" s="9">
        <f>(I3540/86400)+25569+(-6/24)</f>
        <v>42599.170601851853</v>
      </c>
      <c r="U3540">
        <f>VLOOKUP(F3540,Statenum_data!$A$1:$B$4,2,FALSE)</f>
        <v>1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 s="13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>
        <f>E3541/L3541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9">
        <f>(J3541/86400)+25569+(-6/24)</f>
        <v>42600.506041666667</v>
      </c>
      <c r="T3541" s="9">
        <f>(I3541/86400)+25569+(-6/24)</f>
        <v>42621.506041666667</v>
      </c>
      <c r="U3541">
        <f>VLOOKUP(F3541,Statenum_data!$A$1:$B$4,2,FALSE)</f>
        <v>1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 s="13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>
        <f>E3542/L3542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9">
        <f>(J3542/86400)+25569+(-6/24)</f>
        <v>42516.753368055557</v>
      </c>
      <c r="T3542" s="9">
        <f>(I3542/86400)+25569+(-6/24)</f>
        <v>42546.753368055557</v>
      </c>
      <c r="U3542">
        <f>VLOOKUP(F3542,Statenum_data!$A$1:$B$4,2,FALSE)</f>
        <v>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 s="1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>
        <f>E3543/L3543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9">
        <f>(J3543/86400)+25569+(-6/24)</f>
        <v>42222.480034722219</v>
      </c>
      <c r="T3543" s="9">
        <f>(I3543/86400)+25569+(-6/24)</f>
        <v>42247.480034722219</v>
      </c>
      <c r="U3543">
        <f>VLOOKUP(F3543,Statenum_data!$A$1:$B$4,2,FALSE)</f>
        <v>1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 s="13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>
        <f>E3544/L3544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9">
        <f>(J3544/86400)+25569+(-6/24)</f>
        <v>41829.349791666667</v>
      </c>
      <c r="T3544" s="9">
        <f>(I3544/86400)+25569+(-6/24)</f>
        <v>41889.349791666667</v>
      </c>
      <c r="U3544">
        <f>VLOOKUP(F3544,Statenum_data!$A$1:$B$4,2,FALSE)</f>
        <v>1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 s="13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>
        <f>E3545/L3545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9">
        <f>(J3545/86400)+25569+(-6/24)</f>
        <v>42150.505312499998</v>
      </c>
      <c r="T3545" s="9">
        <f>(I3545/86400)+25569+(-6/24)</f>
        <v>42180.505312499998</v>
      </c>
      <c r="U3545">
        <f>VLOOKUP(F3545,Statenum_data!$A$1:$B$4,2,FALSE)</f>
        <v>1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 s="13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>
        <f>E3546/L3546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9">
        <f>(J3546/86400)+25569+(-6/24)</f>
        <v>42040.581678240742</v>
      </c>
      <c r="T3546" s="9">
        <f>(I3546/86400)+25569+(-6/24)</f>
        <v>42070.581678240742</v>
      </c>
      <c r="U3546">
        <f>VLOOKUP(F3546,Statenum_data!$A$1:$B$4,2,FALSE)</f>
        <v>1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 s="13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>
        <f>E3547/L3547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9">
        <f>(J3547/86400)+25569+(-6/24)</f>
        <v>42075.557395833333</v>
      </c>
      <c r="T3547" s="9">
        <f>(I3547/86400)+25569+(-6/24)</f>
        <v>42105.557395833333</v>
      </c>
      <c r="U3547">
        <f>VLOOKUP(F3547,Statenum_data!$A$1:$B$4,2,FALSE)</f>
        <v>1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 s="13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>
        <f>E3548/L3548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9">
        <f>(J3548/86400)+25569+(-6/24)</f>
        <v>42073.410694444443</v>
      </c>
      <c r="T3548" s="9">
        <f>(I3548/86400)+25569+(-6/24)</f>
        <v>42094.915972222225</v>
      </c>
      <c r="U3548">
        <f>VLOOKUP(F3548,Statenum_data!$A$1:$B$4,2,FALSE)</f>
        <v>1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 s="13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>
        <f>E3549/L3549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9">
        <f>(J3549/86400)+25569+(-6/24)</f>
        <v>42479.828715277778</v>
      </c>
      <c r="T3549" s="9">
        <f>(I3549/86400)+25569+(-6/24)</f>
        <v>42503.915972222225</v>
      </c>
      <c r="U3549">
        <f>VLOOKUP(F3549,Statenum_data!$A$1:$B$4,2,FALSE)</f>
        <v>1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 s="13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>
        <f>E3550/L3550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9">
        <f>(J3550/86400)+25569+(-6/24)</f>
        <v>42411.692291666666</v>
      </c>
      <c r="T3550" s="9">
        <f>(I3550/86400)+25569+(-6/24)</f>
        <v>42433.791666666672</v>
      </c>
      <c r="U3550">
        <f>VLOOKUP(F3550,Statenum_data!$A$1:$B$4,2,FALSE)</f>
        <v>1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 s="13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>
        <f>E3551/L3551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9">
        <f>(J3551/86400)+25569+(-6/24)</f>
        <v>42223.144363425927</v>
      </c>
      <c r="T3551" s="9">
        <f>(I3551/86400)+25569+(-6/24)</f>
        <v>42251.144363425927</v>
      </c>
      <c r="U3551">
        <f>VLOOKUP(F3551,Statenum_data!$A$1:$B$4,2,FALSE)</f>
        <v>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 s="13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>
        <f>E3552/L3552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9">
        <f>(J3552/86400)+25569+(-6/24)</f>
        <v>42462.643495370372</v>
      </c>
      <c r="T3552" s="9">
        <f>(I3552/86400)+25569+(-6/24)</f>
        <v>42492.643495370372</v>
      </c>
      <c r="U3552">
        <f>VLOOKUP(F3552,Statenum_data!$A$1:$B$4,2,FALSE)</f>
        <v>1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 s="1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>
        <f>E3553/L3553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9">
        <f>(J3553/86400)+25569+(-6/24)</f>
        <v>41753.265856481477</v>
      </c>
      <c r="T3553" s="9">
        <f>(I3553/86400)+25569+(-6/24)</f>
        <v>41781.671527777777</v>
      </c>
      <c r="U3553">
        <f>VLOOKUP(F3553,Statenum_data!$A$1:$B$4,2,FALSE)</f>
        <v>1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 s="13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>
        <f>E3554/L3554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9">
        <f>(J3554/86400)+25569+(-6/24)</f>
        <v>41788.337083333332</v>
      </c>
      <c r="T3554" s="9">
        <f>(I3554/86400)+25569+(-6/24)</f>
        <v>41818.337083333332</v>
      </c>
      <c r="U3554">
        <f>VLOOKUP(F3554,Statenum_data!$A$1:$B$4,2,FALSE)</f>
        <v>1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 s="13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>
        <f>E3555/L3555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9">
        <f>(J3555/86400)+25569+(-6/24)</f>
        <v>42195.778703703705</v>
      </c>
      <c r="T3555" s="9">
        <f>(I3555/86400)+25569+(-6/24)</f>
        <v>42227.75</v>
      </c>
      <c r="U3555">
        <f>VLOOKUP(F3555,Statenum_data!$A$1:$B$4,2,FALSE)</f>
        <v>1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 s="13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>
        <f>E3556/L3556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9">
        <f>(J3556/86400)+25569+(-6/24)</f>
        <v>42015.800451388888</v>
      </c>
      <c r="T3556" s="9">
        <f>(I3556/86400)+25569+(-6/24)</f>
        <v>42046.458333333328</v>
      </c>
      <c r="U3556">
        <f>VLOOKUP(F3556,Statenum_data!$A$1:$B$4,2,FALSE)</f>
        <v>1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 s="13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>
        <f>E3557/L3557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9">
        <f>(J3557/86400)+25569+(-6/24)</f>
        <v>42661.192060185189</v>
      </c>
      <c r="T3557" s="9">
        <f>(I3557/86400)+25569+(-6/24)</f>
        <v>42691.233726851853</v>
      </c>
      <c r="U3557">
        <f>VLOOKUP(F3557,Statenum_data!$A$1:$B$4,2,FALSE)</f>
        <v>1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 s="13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>
        <f>E3558/L3558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9">
        <f>(J3558/86400)+25569+(-6/24)</f>
        <v>41808.399583333332</v>
      </c>
      <c r="T3558" s="9">
        <f>(I3558/86400)+25569+(-6/24)</f>
        <v>41868.399583333332</v>
      </c>
      <c r="U3558">
        <f>VLOOKUP(F3558,Statenum_data!$A$1:$B$4,2,FALSE)</f>
        <v>1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 s="13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>
        <f>E3559/L3559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9">
        <f>(J3559/86400)+25569+(-6/24)</f>
        <v>41730.026747685188</v>
      </c>
      <c r="T3559" s="9">
        <f>(I3559/86400)+25569+(-6/24)</f>
        <v>41764.026747685188</v>
      </c>
      <c r="U3559">
        <f>VLOOKUP(F3559,Statenum_data!$A$1:$B$4,2,FALSE)</f>
        <v>1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 s="13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>
        <f>E3560/L3560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9">
        <f>(J3560/86400)+25569+(-6/24)</f>
        <v>42139.566840277781</v>
      </c>
      <c r="T3560" s="9">
        <f>(I3560/86400)+25569+(-6/24)</f>
        <v>42181.625</v>
      </c>
      <c r="U3560">
        <f>VLOOKUP(F3560,Statenum_data!$A$1:$B$4,2,FALSE)</f>
        <v>1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 s="13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>
        <f>E3561/L3561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9">
        <f>(J3561/86400)+25569+(-6/24)</f>
        <v>42193.846157407403</v>
      </c>
      <c r="T3561" s="9">
        <f>(I3561/86400)+25569+(-6/24)</f>
        <v>42216.123611111107</v>
      </c>
      <c r="U3561">
        <f>VLOOKUP(F3561,Statenum_data!$A$1:$B$4,2,FALSE)</f>
        <v>1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 s="13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>
        <f>E3562/L3562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9">
        <f>(J3562/86400)+25569+(-6/24)</f>
        <v>42115.639652777776</v>
      </c>
      <c r="T3562" s="9">
        <f>(I3562/86400)+25569+(-6/24)</f>
        <v>42150.864583333328</v>
      </c>
      <c r="U3562">
        <f>VLOOKUP(F3562,Statenum_data!$A$1:$B$4,2,FALSE)</f>
        <v>1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 s="1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>
        <f>E3563/L3563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9">
        <f>(J3563/86400)+25569+(-6/24)</f>
        <v>42203.430300925931</v>
      </c>
      <c r="T3563" s="9">
        <f>(I3563/86400)+25569+(-6/24)</f>
        <v>42221.525000000001</v>
      </c>
      <c r="U3563">
        <f>VLOOKUP(F3563,Statenum_data!$A$1:$B$4,2,FALSE)</f>
        <v>1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 s="13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>
        <f>E3564/L3564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9">
        <f>(J3564/86400)+25569+(-6/24)</f>
        <v>42433.511886574073</v>
      </c>
      <c r="T3564" s="9">
        <f>(I3564/86400)+25569+(-6/24)</f>
        <v>42442.666666666672</v>
      </c>
      <c r="U3564">
        <f>VLOOKUP(F3564,Statenum_data!$A$1:$B$4,2,FALSE)</f>
        <v>1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 s="13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>
        <f>E3565/L3565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9">
        <f>(J3565/86400)+25569+(-6/24)</f>
        <v>42555.421944444446</v>
      </c>
      <c r="T3565" s="9">
        <f>(I3565/86400)+25569+(-6/24)</f>
        <v>42583.541666666672</v>
      </c>
      <c r="U3565">
        <f>VLOOKUP(F3565,Statenum_data!$A$1:$B$4,2,FALSE)</f>
        <v>1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 s="13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>
        <f>E3566/L3566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9">
        <f>(J3566/86400)+25569+(-6/24)</f>
        <v>42236.373252314814</v>
      </c>
      <c r="T3566" s="9">
        <f>(I3566/86400)+25569+(-6/24)</f>
        <v>42282.416666666672</v>
      </c>
      <c r="U3566">
        <f>VLOOKUP(F3566,Statenum_data!$A$1:$B$4,2,FALSE)</f>
        <v>1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 s="13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>
        <f>E3567/L3567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9">
        <f>(J3567/86400)+25569+(-6/24)</f>
        <v>41974.493148148147</v>
      </c>
      <c r="T3567" s="9">
        <f>(I3567/86400)+25569+(-6/24)</f>
        <v>42004.493148148147</v>
      </c>
      <c r="U3567">
        <f>VLOOKUP(F3567,Statenum_data!$A$1:$B$4,2,FALSE)</f>
        <v>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 s="13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>
        <f>E3568/L3568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9">
        <f>(J3568/86400)+25569+(-6/24)</f>
        <v>41997.257905092592</v>
      </c>
      <c r="T3568" s="9">
        <f>(I3568/86400)+25569+(-6/24)</f>
        <v>42027.257905092592</v>
      </c>
      <c r="U3568">
        <f>VLOOKUP(F3568,Statenum_data!$A$1:$B$4,2,FALSE)</f>
        <v>1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 s="13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>
        <f>E3569/L3569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9">
        <f>(J3569/86400)+25569+(-6/24)</f>
        <v>42135.560694444444</v>
      </c>
      <c r="T3569" s="9">
        <f>(I3569/86400)+25569+(-6/24)</f>
        <v>42165.560694444444</v>
      </c>
      <c r="U3569">
        <f>VLOOKUP(F3569,Statenum_data!$A$1:$B$4,2,FALSE)</f>
        <v>1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 s="13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>
        <f>E3570/L3570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9">
        <f>(J3570/86400)+25569+(-6/24)</f>
        <v>41869.490671296298</v>
      </c>
      <c r="T3570" s="9">
        <f>(I3570/86400)+25569+(-6/24)</f>
        <v>41899.490671296298</v>
      </c>
      <c r="U3570">
        <f>VLOOKUP(F3570,Statenum_data!$A$1:$B$4,2,FALSE)</f>
        <v>1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 s="13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>
        <f>E3571/L3571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9">
        <f>(J3571/86400)+25569+(-6/24)</f>
        <v>41982.438611111109</v>
      </c>
      <c r="T3571" s="9">
        <f>(I3571/86400)+25569+(-6/24)</f>
        <v>42012.438611111109</v>
      </c>
      <c r="U3571">
        <f>VLOOKUP(F3571,Statenum_data!$A$1:$B$4,2,FALSE)</f>
        <v>1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 s="13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>
        <f>E3572/L3572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9">
        <f>(J3572/86400)+25569+(-6/24)</f>
        <v>41976.081979166665</v>
      </c>
      <c r="T3572" s="9">
        <f>(I3572/86400)+25569+(-6/24)</f>
        <v>42004.041666666672</v>
      </c>
      <c r="U3572">
        <f>VLOOKUP(F3572,Statenum_data!$A$1:$B$4,2,FALSE)</f>
        <v>1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 s="1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>
        <f>E3573/L3573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9">
        <f>(J3573/86400)+25569+(-6/24)</f>
        <v>41912.608946759261</v>
      </c>
      <c r="T3573" s="9">
        <f>(I3573/86400)+25569+(-6/24)</f>
        <v>41942.608946759261</v>
      </c>
      <c r="U3573">
        <f>VLOOKUP(F3573,Statenum_data!$A$1:$B$4,2,FALSE)</f>
        <v>1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 s="13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>
        <f>E3574/L3574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9">
        <f>(J3574/86400)+25569+(-6/24)</f>
        <v>42146.320393518516</v>
      </c>
      <c r="T3574" s="9">
        <f>(I3574/86400)+25569+(-6/24)</f>
        <v>42176.320393518516</v>
      </c>
      <c r="U3574">
        <f>VLOOKUP(F3574,Statenum_data!$A$1:$B$4,2,FALSE)</f>
        <v>1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 s="13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>
        <f>E3575/L3575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9">
        <f>(J3575/86400)+25569+(-6/24)</f>
        <v>41921.125532407408</v>
      </c>
      <c r="T3575" s="9">
        <f>(I3575/86400)+25569+(-6/24)</f>
        <v>41951.167199074072</v>
      </c>
      <c r="U3575">
        <f>VLOOKUP(F3575,Statenum_data!$A$1:$B$4,2,FALSE)</f>
        <v>1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 s="13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>
        <f>E3576/L3576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9">
        <f>(J3576/86400)+25569+(-6/24)</f>
        <v>41926.692685185189</v>
      </c>
      <c r="T3576" s="9">
        <f>(I3576/86400)+25569+(-6/24)</f>
        <v>41956.734351851846</v>
      </c>
      <c r="U3576">
        <f>VLOOKUP(F3576,Statenum_data!$A$1:$B$4,2,FALSE)</f>
        <v>1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 s="13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>
        <f>E3577/L3577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9">
        <f>(J3577/86400)+25569+(-6/24)</f>
        <v>42561.533877314811</v>
      </c>
      <c r="T3577" s="9">
        <f>(I3577/86400)+25569+(-6/24)</f>
        <v>42592.915972222225</v>
      </c>
      <c r="U3577">
        <f>VLOOKUP(F3577,Statenum_data!$A$1:$B$4,2,FALSE)</f>
        <v>1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 s="13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>
        <f>E3578/L3578</f>
        <v>20</v>
      </c>
      <c r="Q3578" t="str">
        <f>LEFT(N3578,FIND("/",N3578)-1)</f>
        <v>theater</v>
      </c>
      <c r="R3578" t="str">
        <f>RIGHT(N3578,LEN(N3578)-FIND("/",N3578))</f>
        <v>plays</v>
      </c>
      <c r="S3578" s="9">
        <f>(J3578/86400)+25569+(-6/24)</f>
        <v>42649.29923611111</v>
      </c>
      <c r="T3578" s="9">
        <f>(I3578/86400)+25569+(-6/24)</f>
        <v>42709.340902777782</v>
      </c>
      <c r="U3578">
        <f>VLOOKUP(F3578,Statenum_data!$A$1:$B$4,2,FALSE)</f>
        <v>1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 s="13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>
        <f>E3579/L3579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9">
        <f>(J3579/86400)+25569+(-6/24)</f>
        <v>42093.536840277782</v>
      </c>
      <c r="T3579" s="9">
        <f>(I3579/86400)+25569+(-6/24)</f>
        <v>42120.01944444445</v>
      </c>
      <c r="U3579">
        <f>VLOOKUP(F3579,Statenum_data!$A$1:$B$4,2,FALSE)</f>
        <v>1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 s="13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>
        <f>E3580/L3580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9">
        <f>(J3580/86400)+25569+(-6/24)</f>
        <v>42460.483530092592</v>
      </c>
      <c r="T3580" s="9">
        <f>(I3580/86400)+25569+(-6/24)</f>
        <v>42490.483530092592</v>
      </c>
      <c r="U3580">
        <f>VLOOKUP(F3580,Statenum_data!$A$1:$B$4,2,FALSE)</f>
        <v>1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 s="13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>
        <f>E3581/L3581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9">
        <f>(J3581/86400)+25569+(-6/24)</f>
        <v>42430.512222222227</v>
      </c>
      <c r="T3581" s="9">
        <f>(I3581/86400)+25569+(-6/24)</f>
        <v>42460.470555555556</v>
      </c>
      <c r="U3581">
        <f>VLOOKUP(F3581,Statenum_data!$A$1:$B$4,2,FALSE)</f>
        <v>1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 s="13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>
        <f>E3582/L3582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9">
        <f>(J3582/86400)+25569+(-6/24)</f>
        <v>42025.926180555558</v>
      </c>
      <c r="T3582" s="9">
        <f>(I3582/86400)+25569+(-6/24)</f>
        <v>42063.957638888889</v>
      </c>
      <c r="U3582">
        <f>VLOOKUP(F3582,Statenum_data!$A$1:$B$4,2,FALSE)</f>
        <v>1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 s="1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>
        <f>E3583/L3583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9">
        <f>(J3583/86400)+25569+(-6/24)</f>
        <v>41836.221180555556</v>
      </c>
      <c r="T3583" s="9">
        <f>(I3583/86400)+25569+(-6/24)</f>
        <v>41850.221180555556</v>
      </c>
      <c r="U3583">
        <f>VLOOKUP(F3583,Statenum_data!$A$1:$B$4,2,FALSE)</f>
        <v>1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 s="13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>
        <f>E3584/L3584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9">
        <f>(J3584/86400)+25569+(-6/24)</f>
        <v>42450.845856481479</v>
      </c>
      <c r="T3584" s="9">
        <f>(I3584/86400)+25569+(-6/24)</f>
        <v>42464.845856481479</v>
      </c>
      <c r="U3584">
        <f>VLOOKUP(F3584,Statenum_data!$A$1:$B$4,2,FALSE)</f>
        <v>1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 s="13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>
        <f>E3585/L3585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9">
        <f>(J3585/86400)+25569+(-6/24)</f>
        <v>42418.175983796296</v>
      </c>
      <c r="T3585" s="9">
        <f>(I3585/86400)+25569+(-6/24)</f>
        <v>42478.134317129632</v>
      </c>
      <c r="U3585">
        <f>VLOOKUP(F3585,Statenum_data!$A$1:$B$4,2,FALSE)</f>
        <v>1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 s="13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>
        <f>E3586/L3586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9">
        <f>(J3586/86400)+25569+(-6/24)</f>
        <v>42168.066481481481</v>
      </c>
      <c r="T3586" s="9">
        <f>(I3586/86400)+25569+(-6/24)</f>
        <v>42198.066481481481</v>
      </c>
      <c r="U3586">
        <f>VLOOKUP(F3586,Statenum_data!$A$1:$B$4,2,FALSE)</f>
        <v>1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 s="13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>
        <f>E3587/L3587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9">
        <f>(J3587/86400)+25569+(-6/24)</f>
        <v>41964.466319444444</v>
      </c>
      <c r="T3587" s="9">
        <f>(I3587/86400)+25569+(-6/24)</f>
        <v>41994.466319444444</v>
      </c>
      <c r="U3587">
        <f>VLOOKUP(F3587,Statenum_data!$A$1:$B$4,2,FALSE)</f>
        <v>1</v>
      </c>
    </row>
    <row r="3588" spans="1:21" x14ac:dyDescent="0.2">
      <c r="A3588">
        <v>3586</v>
      </c>
      <c r="B3588" s="3" t="s">
        <v>3585</v>
      </c>
      <c r="C3588" s="3" t="s">
        <v>7696</v>
      </c>
      <c r="D3588" s="13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>
        <f>E3588/L3588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9">
        <f>(J3588/86400)+25569+(-6/24)</f>
        <v>42576.447569444441</v>
      </c>
      <c r="T3588" s="9">
        <f>(I3588/86400)+25569+(-6/24)</f>
        <v>42636.447569444441</v>
      </c>
      <c r="U3588">
        <f>VLOOKUP(F3588,Statenum_data!$A$1:$B$4,2,FALSE)</f>
        <v>1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 s="13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>
        <f>E3589/L3589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9">
        <f>(J3589/86400)+25569+(-6/24)</f>
        <v>42503.289976851855</v>
      </c>
      <c r="T3589" s="9">
        <f>(I3589/86400)+25569+(-6/24)</f>
        <v>42548.541666666672</v>
      </c>
      <c r="U3589">
        <f>VLOOKUP(F3589,Statenum_data!$A$1:$B$4,2,FALSE)</f>
        <v>1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 s="13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>
        <f>E3590/L3590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9">
        <f>(J3590/86400)+25569+(-6/24)</f>
        <v>42101.578819444447</v>
      </c>
      <c r="T3590" s="9">
        <f>(I3590/86400)+25569+(-6/24)</f>
        <v>42123.708333333328</v>
      </c>
      <c r="U3590">
        <f>VLOOKUP(F3590,Statenum_data!$A$1:$B$4,2,FALSE)</f>
        <v>1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 s="13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>
        <f>E3591/L3591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9">
        <f>(J3591/86400)+25569+(-6/24)</f>
        <v>42125.397534722222</v>
      </c>
      <c r="T3591" s="9">
        <f>(I3591/86400)+25569+(-6/24)</f>
        <v>42150.397534722222</v>
      </c>
      <c r="U3591">
        <f>VLOOKUP(F3591,Statenum_data!$A$1:$B$4,2,FALSE)</f>
        <v>1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 s="13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>
        <f>E3592/L3592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9">
        <f>(J3592/86400)+25569+(-6/24)</f>
        <v>41902.083726851852</v>
      </c>
      <c r="T3592" s="9">
        <f>(I3592/86400)+25569+(-6/24)</f>
        <v>41932.083726851852</v>
      </c>
      <c r="U3592">
        <f>VLOOKUP(F3592,Statenum_data!$A$1:$B$4,2,FALSE)</f>
        <v>1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 s="1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>
        <f>E3593/L3593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9">
        <f>(J3593/86400)+25569+(-6/24)</f>
        <v>42003.698425925926</v>
      </c>
      <c r="T3593" s="9">
        <f>(I3593/86400)+25569+(-6/24)</f>
        <v>42027.957638888889</v>
      </c>
      <c r="U3593">
        <f>VLOOKUP(F3593,Statenum_data!$A$1:$B$4,2,FALSE)</f>
        <v>1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 s="13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>
        <f>E3594/L3594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9">
        <f>(J3594/86400)+25569+(-6/24)</f>
        <v>41988.579942129625</v>
      </c>
      <c r="T3594" s="9">
        <f>(I3594/86400)+25569+(-6/24)</f>
        <v>42045.957638888889</v>
      </c>
      <c r="U3594">
        <f>VLOOKUP(F3594,Statenum_data!$A$1:$B$4,2,FALSE)</f>
        <v>1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 s="13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>
        <f>E3595/L3595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9">
        <f>(J3595/86400)+25569+(-6/24)</f>
        <v>41974.648599537039</v>
      </c>
      <c r="T3595" s="9">
        <f>(I3595/86400)+25569+(-6/24)</f>
        <v>42009.601388888885</v>
      </c>
      <c r="U3595">
        <f>VLOOKUP(F3595,Statenum_data!$A$1:$B$4,2,FALSE)</f>
        <v>1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 s="13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>
        <f>E3596/L3596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9">
        <f>(J3596/86400)+25569+(-6/24)</f>
        <v>42591.816921296297</v>
      </c>
      <c r="T3596" s="9">
        <f>(I3596/86400)+25569+(-6/24)</f>
        <v>42616.816921296297</v>
      </c>
      <c r="U3596">
        <f>VLOOKUP(F3596,Statenum_data!$A$1:$B$4,2,FALSE)</f>
        <v>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 s="13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>
        <f>E3597/L3597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9">
        <f>(J3597/86400)+25569+(-6/24)</f>
        <v>42049.758368055554</v>
      </c>
      <c r="T3597" s="9">
        <f>(I3597/86400)+25569+(-6/24)</f>
        <v>42076.040972222225</v>
      </c>
      <c r="U3597">
        <f>VLOOKUP(F3597,Statenum_data!$A$1:$B$4,2,FALSE)</f>
        <v>1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 s="13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>
        <f>E3598/L3598</f>
        <v>79</v>
      </c>
      <c r="Q3598" t="str">
        <f>LEFT(N3598,FIND("/",N3598)-1)</f>
        <v>theater</v>
      </c>
      <c r="R3598" t="str">
        <f>RIGHT(N3598,LEN(N3598)-FIND("/",N3598))</f>
        <v>plays</v>
      </c>
      <c r="S3598" s="9">
        <f>(J3598/86400)+25569+(-6/24)</f>
        <v>41856.465069444443</v>
      </c>
      <c r="T3598" s="9">
        <f>(I3598/86400)+25569+(-6/24)</f>
        <v>41877.465069444443</v>
      </c>
      <c r="U3598">
        <f>VLOOKUP(F3598,Statenum_data!$A$1:$B$4,2,FALSE)</f>
        <v>1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 s="13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>
        <f>E3599/L3599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9">
        <f>(J3599/86400)+25569+(-6/24)</f>
        <v>42417.335532407407</v>
      </c>
      <c r="T3599" s="9">
        <f>(I3599/86400)+25569+(-6/24)</f>
        <v>42431.999305555553</v>
      </c>
      <c r="U3599">
        <f>VLOOKUP(F3599,Statenum_data!$A$1:$B$4,2,FALSE)</f>
        <v>1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 s="13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>
        <f>E3600/L3600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9">
        <f>(J3600/86400)+25569+(-6/24)</f>
        <v>41866.54886574074</v>
      </c>
      <c r="T3600" s="9">
        <f>(I3600/86400)+25569+(-6/24)</f>
        <v>41884.957638888889</v>
      </c>
      <c r="U3600">
        <f>VLOOKUP(F3600,Statenum_data!$A$1:$B$4,2,FALSE)</f>
        <v>1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 s="13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>
        <f>E3601/L3601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9">
        <f>(J3601/86400)+25569+(-6/24)</f>
        <v>42220.54487268519</v>
      </c>
      <c r="T3601" s="9">
        <f>(I3601/86400)+25569+(-6/24)</f>
        <v>42245.75</v>
      </c>
      <c r="U3601">
        <f>VLOOKUP(F3601,Statenum_data!$A$1:$B$4,2,FALSE)</f>
        <v>1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 s="13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>
        <f>E3602/L3602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9">
        <f>(J3602/86400)+25569+(-6/24)</f>
        <v>42628.599120370374</v>
      </c>
      <c r="T3602" s="9">
        <f>(I3602/86400)+25569+(-6/24)</f>
        <v>42656.599120370374</v>
      </c>
      <c r="U3602">
        <f>VLOOKUP(F3602,Statenum_data!$A$1:$B$4,2,FALSE)</f>
        <v>1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 s="1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>
        <f>E3603/L3603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9">
        <f>(J3603/86400)+25569+(-6/24)</f>
        <v>41990.74863425926</v>
      </c>
      <c r="T3603" s="9">
        <f>(I3603/86400)+25569+(-6/24)</f>
        <v>42020.74863425926</v>
      </c>
      <c r="U3603">
        <f>VLOOKUP(F3603,Statenum_data!$A$1:$B$4,2,FALSE)</f>
        <v>1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 s="13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>
        <f>E3604/L3604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9">
        <f>(J3604/86400)+25569+(-6/24)</f>
        <v>42447.644432870366</v>
      </c>
      <c r="T3604" s="9">
        <f>(I3604/86400)+25569+(-6/24)</f>
        <v>42507.644432870366</v>
      </c>
      <c r="U3604">
        <f>VLOOKUP(F3604,Statenum_data!$A$1:$B$4,2,FALSE)</f>
        <v>1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 s="13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>
        <f>E3605/L3605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9">
        <f>(J3605/86400)+25569+(-6/24)</f>
        <v>42283.614351851851</v>
      </c>
      <c r="T3605" s="9">
        <f>(I3605/86400)+25569+(-6/24)</f>
        <v>42313.656018518523</v>
      </c>
      <c r="U3605">
        <f>VLOOKUP(F3605,Statenum_data!$A$1:$B$4,2,FALSE)</f>
        <v>1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 s="13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>
        <f>E3606/L3606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9">
        <f>(J3606/86400)+25569+(-6/24)</f>
        <v>42482.765694444446</v>
      </c>
      <c r="T3606" s="9">
        <f>(I3606/86400)+25569+(-6/24)</f>
        <v>42489.040972222225</v>
      </c>
      <c r="U3606">
        <f>VLOOKUP(F3606,Statenum_data!$A$1:$B$4,2,FALSE)</f>
        <v>1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 s="13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>
        <f>E3607/L3607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9">
        <f>(J3607/86400)+25569+(-6/24)</f>
        <v>42383.543124999997</v>
      </c>
      <c r="T3607" s="9">
        <f>(I3607/86400)+25569+(-6/24)</f>
        <v>42413.543124999997</v>
      </c>
      <c r="U3607">
        <f>VLOOKUP(F3607,Statenum_data!$A$1:$B$4,2,FALSE)</f>
        <v>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 s="13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>
        <f>E3608/L3608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9">
        <f>(J3608/86400)+25569+(-6/24)</f>
        <v>42566.354826388888</v>
      </c>
      <c r="T3608" s="9">
        <f>(I3608/86400)+25569+(-6/24)</f>
        <v>42596.354826388888</v>
      </c>
      <c r="U3608">
        <f>VLOOKUP(F3608,Statenum_data!$A$1:$B$4,2,FALSE)</f>
        <v>1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 s="13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>
        <f>E3609/L3609</f>
        <v>29</v>
      </c>
      <c r="Q3609" t="str">
        <f>LEFT(N3609,FIND("/",N3609)-1)</f>
        <v>theater</v>
      </c>
      <c r="R3609" t="str">
        <f>RIGHT(N3609,LEN(N3609)-FIND("/",N3609))</f>
        <v>plays</v>
      </c>
      <c r="S3609" s="9">
        <f>(J3609/86400)+25569+(-6/24)</f>
        <v>42338.713912037041</v>
      </c>
      <c r="T3609" s="9">
        <f>(I3609/86400)+25569+(-6/24)</f>
        <v>42352.75</v>
      </c>
      <c r="U3609">
        <f>VLOOKUP(F3609,Statenum_data!$A$1:$B$4,2,FALSE)</f>
        <v>1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 s="13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>
        <f>E3610/L3610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9">
        <f>(J3610/86400)+25569+(-6/24)</f>
        <v>42506.459374999999</v>
      </c>
      <c r="T3610" s="9">
        <f>(I3610/86400)+25569+(-6/24)</f>
        <v>42538.333333333328</v>
      </c>
      <c r="U3610">
        <f>VLOOKUP(F3610,Statenum_data!$A$1:$B$4,2,FALSE)</f>
        <v>1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 s="13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>
        <f>E3611/L3611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9">
        <f>(J3611/86400)+25569+(-6/24)</f>
        <v>42429.741724537038</v>
      </c>
      <c r="T3611" s="9">
        <f>(I3611/86400)+25569+(-6/24)</f>
        <v>42459.700057870374</v>
      </c>
      <c r="U3611">
        <f>VLOOKUP(F3611,Statenum_data!$A$1:$B$4,2,FALSE)</f>
        <v>1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 s="13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>
        <f>E3612/L3612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9">
        <f>(J3612/86400)+25569+(-6/24)</f>
        <v>42203.182129629626</v>
      </c>
      <c r="T3612" s="9">
        <f>(I3612/86400)+25569+(-6/24)</f>
        <v>42233.182129629626</v>
      </c>
      <c r="U3612">
        <f>VLOOKUP(F3612,Statenum_data!$A$1:$B$4,2,FALSE)</f>
        <v>1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 s="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>
        <f>E3613/L3613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9">
        <f>(J3613/86400)+25569+(-6/24)</f>
        <v>42072.120381944449</v>
      </c>
      <c r="T3613" s="9">
        <f>(I3613/86400)+25569+(-6/24)</f>
        <v>42102.120381944449</v>
      </c>
      <c r="U3613">
        <f>VLOOKUP(F3613,Statenum_data!$A$1:$B$4,2,FALSE)</f>
        <v>1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 s="13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>
        <f>E3614/L3614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9">
        <f>(J3614/86400)+25569+(-6/24)</f>
        <v>41789.476979166662</v>
      </c>
      <c r="T3614" s="9">
        <f>(I3614/86400)+25569+(-6/24)</f>
        <v>41799.476979166662</v>
      </c>
      <c r="U3614">
        <f>VLOOKUP(F3614,Statenum_data!$A$1:$B$4,2,FALSE)</f>
        <v>1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 s="13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>
        <f>E3615/L3615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9">
        <f>(J3615/86400)+25569+(-6/24)</f>
        <v>41788.33997685185</v>
      </c>
      <c r="T3615" s="9">
        <f>(I3615/86400)+25569+(-6/24)</f>
        <v>41818.33997685185</v>
      </c>
      <c r="U3615">
        <f>VLOOKUP(F3615,Statenum_data!$A$1:$B$4,2,FALSE)</f>
        <v>1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 s="13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>
        <f>E3616/L3616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9">
        <f>(J3616/86400)+25569+(-6/24)</f>
        <v>42143.791851851856</v>
      </c>
      <c r="T3616" s="9">
        <f>(I3616/86400)+25569+(-6/24)</f>
        <v>42173.791851851856</v>
      </c>
      <c r="U3616">
        <f>VLOOKUP(F3616,Statenum_data!$A$1:$B$4,2,FALSE)</f>
        <v>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 s="13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>
        <f>E3617/L3617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9">
        <f>(J3617/86400)+25569+(-6/24)</f>
        <v>42318.343703703707</v>
      </c>
      <c r="T3617" s="9">
        <f>(I3617/86400)+25569+(-6/24)</f>
        <v>42348.343703703707</v>
      </c>
      <c r="U3617">
        <f>VLOOKUP(F3617,Statenum_data!$A$1:$B$4,2,FALSE)</f>
        <v>1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 s="13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>
        <f>E3618/L3618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9">
        <f>(J3618/86400)+25569+(-6/24)</f>
        <v>42052.699814814812</v>
      </c>
      <c r="T3618" s="9">
        <f>(I3618/86400)+25569+(-6/24)</f>
        <v>42082.658148148148</v>
      </c>
      <c r="U3618">
        <f>VLOOKUP(F3618,Statenum_data!$A$1:$B$4,2,FALSE)</f>
        <v>1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 s="13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>
        <f>E3619/L3619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9">
        <f>(J3619/86400)+25569+(-6/24)</f>
        <v>42779.360289351855</v>
      </c>
      <c r="T3619" s="9">
        <f>(I3619/86400)+25569+(-6/24)</f>
        <v>42793.75</v>
      </c>
      <c r="U3619">
        <f>VLOOKUP(F3619,Statenum_data!$A$1:$B$4,2,FALSE)</f>
        <v>1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 s="13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>
        <f>E3620/L3620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9">
        <f>(J3620/86400)+25569+(-6/24)</f>
        <v>42128.377893518518</v>
      </c>
      <c r="T3620" s="9">
        <f>(I3620/86400)+25569+(-6/24)</f>
        <v>42158.377893518518</v>
      </c>
      <c r="U3620">
        <f>VLOOKUP(F3620,Statenum_data!$A$1:$B$4,2,FALSE)</f>
        <v>1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 s="13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>
        <f>E3621/L3621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9">
        <f>(J3621/86400)+25569+(-6/24)</f>
        <v>42660.882245370369</v>
      </c>
      <c r="T3621" s="9">
        <f>(I3621/86400)+25569+(-6/24)</f>
        <v>42693.666666666672</v>
      </c>
      <c r="U3621">
        <f>VLOOKUP(F3621,Statenum_data!$A$1:$B$4,2,FALSE)</f>
        <v>1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 s="13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>
        <f>E3622/L3622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9">
        <f>(J3622/86400)+25569+(-6/24)</f>
        <v>42037.688206018516</v>
      </c>
      <c r="T3622" s="9">
        <f>(I3622/86400)+25569+(-6/24)</f>
        <v>42067.916666666672</v>
      </c>
      <c r="U3622">
        <f>VLOOKUP(F3622,Statenum_data!$A$1:$B$4,2,FALSE)</f>
        <v>1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 s="1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>
        <f>E3623/L3623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9">
        <f>(J3623/86400)+25569+(-6/24)</f>
        <v>42619.685694444444</v>
      </c>
      <c r="T3623" s="9">
        <f>(I3623/86400)+25569+(-6/24)</f>
        <v>42643.625</v>
      </c>
      <c r="U3623">
        <f>VLOOKUP(F3623,Statenum_data!$A$1:$B$4,2,FALSE)</f>
        <v>1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 s="13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>
        <f>E3624/L3624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9">
        <f>(J3624/86400)+25569+(-6/24)</f>
        <v>41876.971886574072</v>
      </c>
      <c r="T3624" s="9">
        <f>(I3624/86400)+25569+(-6/24)</f>
        <v>41909.890972222223</v>
      </c>
      <c r="U3624">
        <f>VLOOKUP(F3624,Statenum_data!$A$1:$B$4,2,FALSE)</f>
        <v>1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 s="13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>
        <f>E3625/L3625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9">
        <f>(J3625/86400)+25569+(-6/24)</f>
        <v>41828.486921296295</v>
      </c>
      <c r="T3625" s="9">
        <f>(I3625/86400)+25569+(-6/24)</f>
        <v>41846.041666666664</v>
      </c>
      <c r="U3625">
        <f>VLOOKUP(F3625,Statenum_data!$A$1:$B$4,2,FALSE)</f>
        <v>1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 s="13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>
        <f>E3626/L3626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9">
        <f>(J3626/86400)+25569+(-6/24)</f>
        <v>42545.524189814816</v>
      </c>
      <c r="T3626" s="9">
        <f>(I3626/86400)+25569+(-6/24)</f>
        <v>42605.524189814816</v>
      </c>
      <c r="U3626">
        <f>VLOOKUP(F3626,Statenum_data!$A$1:$B$4,2,FALSE)</f>
        <v>1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 s="13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>
        <f>E3627/L3627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9">
        <f>(J3627/86400)+25569+(-6/24)</f>
        <v>42157.402511574073</v>
      </c>
      <c r="T3627" s="9">
        <f>(I3627/86400)+25569+(-6/24)</f>
        <v>42187.402511574073</v>
      </c>
      <c r="U3627">
        <f>VLOOKUP(F3627,Statenum_data!$A$1:$B$4,2,FALSE)</f>
        <v>1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 s="13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>
        <f>E3628/L3628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9">
        <f>(J3628/86400)+25569+(-6/24)</f>
        <v>41846.417326388888</v>
      </c>
      <c r="T3628" s="9">
        <f>(I3628/86400)+25569+(-6/24)</f>
        <v>41867.417326388888</v>
      </c>
      <c r="U3628">
        <f>VLOOKUP(F3628,Statenum_data!$A$1:$B$4,2,FALSE)</f>
        <v>1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 s="13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>
        <f>E3629/L3629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9">
        <f>(J3629/86400)+25569+(-6/24)</f>
        <v>42460.491747685184</v>
      </c>
      <c r="T3629" s="9">
        <f>(I3629/86400)+25569+(-6/24)</f>
        <v>42510.915972222225</v>
      </c>
      <c r="U3629">
        <f>VLOOKUP(F3629,Statenum_data!$A$1:$B$4,2,FALSE)</f>
        <v>1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 s="13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t="e">
        <f>E3630/L3630</f>
        <v>#DIV/0!</v>
      </c>
      <c r="Q3630" t="str">
        <f>LEFT(N3630,FIND("/",N3630)-1)</f>
        <v>theater</v>
      </c>
      <c r="R3630" t="str">
        <f>RIGHT(N3630,LEN(N3630)-FIND("/",N3630))</f>
        <v>musical</v>
      </c>
      <c r="S3630" s="9">
        <f>(J3630/86400)+25569+(-6/24)</f>
        <v>42291.583287037036</v>
      </c>
      <c r="T3630" s="9">
        <f>(I3630/86400)+25569+(-6/24)</f>
        <v>42351.624953703707</v>
      </c>
      <c r="U3630">
        <f>VLOOKUP(F3630,Statenum_data!$A$1:$B$4,2,FALSE)</f>
        <v>2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 s="13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>
        <f>E3631/L3631</f>
        <v>1</v>
      </c>
      <c r="Q3631" t="str">
        <f>LEFT(N3631,FIND("/",N3631)-1)</f>
        <v>theater</v>
      </c>
      <c r="R3631" t="str">
        <f>RIGHT(N3631,LEN(N3631)-FIND("/",N3631))</f>
        <v>musical</v>
      </c>
      <c r="S3631" s="9">
        <f>(J3631/86400)+25569+(-6/24)</f>
        <v>42436.844490740739</v>
      </c>
      <c r="T3631" s="9">
        <f>(I3631/86400)+25569+(-6/24)</f>
        <v>42495.458333333328</v>
      </c>
      <c r="U3631">
        <f>VLOOKUP(F3631,Statenum_data!$A$1:$B$4,2,FALSE)</f>
        <v>2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 s="13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>
        <f>E3632/L3632</f>
        <v>1</v>
      </c>
      <c r="Q3632" t="str">
        <f>LEFT(N3632,FIND("/",N3632)-1)</f>
        <v>theater</v>
      </c>
      <c r="R3632" t="str">
        <f>RIGHT(N3632,LEN(N3632)-FIND("/",N3632))</f>
        <v>musical</v>
      </c>
      <c r="S3632" s="9">
        <f>(J3632/86400)+25569+(-6/24)</f>
        <v>41942.59710648148</v>
      </c>
      <c r="T3632" s="9">
        <f>(I3632/86400)+25569+(-6/24)</f>
        <v>41972.638773148152</v>
      </c>
      <c r="U3632">
        <f>VLOOKUP(F3632,Statenum_data!$A$1:$B$4,2,FALSE)</f>
        <v>2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 s="1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>
        <f>E3633/L3633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9">
        <f>(J3633/86400)+25569+(-6/24)</f>
        <v>41880.503437499996</v>
      </c>
      <c r="T3633" s="9">
        <f>(I3633/86400)+25569+(-6/24)</f>
        <v>41904.915972222225</v>
      </c>
      <c r="U3633">
        <f>VLOOKUP(F3633,Statenum_data!$A$1:$B$4,2,FALSE)</f>
        <v>2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 s="13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>
        <f>E3634/L3634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9">
        <f>(J3634/86400)+25569+(-6/24)</f>
        <v>41946.686909722222</v>
      </c>
      <c r="T3634" s="9">
        <f>(I3634/86400)+25569+(-6/24)</f>
        <v>41966.686909722222</v>
      </c>
      <c r="U3634">
        <f>VLOOKUP(F3634,Statenum_data!$A$1:$B$4,2,FALSE)</f>
        <v>2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 s="13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>
        <f>E3635/L3635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9">
        <f>(J3635/86400)+25569+(-6/24)</f>
        <v>42649.373460648145</v>
      </c>
      <c r="T3635" s="9">
        <f>(I3635/86400)+25569+(-6/24)</f>
        <v>42692.791666666672</v>
      </c>
      <c r="U3635">
        <f>VLOOKUP(F3635,Statenum_data!$A$1:$B$4,2,FALSE)</f>
        <v>2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 s="13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>
        <f>E3636/L3636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9">
        <f>(J3636/86400)+25569+(-6/24)</f>
        <v>42700.916365740741</v>
      </c>
      <c r="T3636" s="9">
        <f>(I3636/86400)+25569+(-6/24)</f>
        <v>42748.915972222225</v>
      </c>
      <c r="U3636">
        <f>VLOOKUP(F3636,Statenum_data!$A$1:$B$4,2,FALSE)</f>
        <v>2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 s="13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>
        <f>E3637/L3637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9">
        <f>(J3637/86400)+25569+(-6/24)</f>
        <v>42450.63282407407</v>
      </c>
      <c r="T3637" s="9">
        <f>(I3637/86400)+25569+(-6/24)</f>
        <v>42480.63282407407</v>
      </c>
      <c r="U3637">
        <f>VLOOKUP(F3637,Statenum_data!$A$1:$B$4,2,FALSE)</f>
        <v>2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 s="13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t="e">
        <f>E3638/L3638</f>
        <v>#DIV/0!</v>
      </c>
      <c r="Q3638" t="str">
        <f>LEFT(N3638,FIND("/",N3638)-1)</f>
        <v>theater</v>
      </c>
      <c r="R3638" t="str">
        <f>RIGHT(N3638,LEN(N3638)-FIND("/",N3638))</f>
        <v>musical</v>
      </c>
      <c r="S3638" s="9">
        <f>(J3638/86400)+25569+(-6/24)</f>
        <v>42226.444780092592</v>
      </c>
      <c r="T3638" s="9">
        <f>(I3638/86400)+25569+(-6/24)</f>
        <v>42261.444780092592</v>
      </c>
      <c r="U3638">
        <f>VLOOKUP(F3638,Statenum_data!$A$1:$B$4,2,FALSE)</f>
        <v>2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 s="13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>
        <f>E3639/L3639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9">
        <f>(J3639/86400)+25569+(-6/24)</f>
        <v>41975.450636574074</v>
      </c>
      <c r="T3639" s="9">
        <f>(I3639/86400)+25569+(-6/24)</f>
        <v>42005.450636574074</v>
      </c>
      <c r="U3639">
        <f>VLOOKUP(F3639,Statenum_data!$A$1:$B$4,2,FALSE)</f>
        <v>2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 s="13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>
        <f>E3640/L3640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9">
        <f>(J3640/86400)+25569+(-6/24)</f>
        <v>42053.422824074078</v>
      </c>
      <c r="T3640" s="9">
        <f>(I3640/86400)+25569+(-6/24)</f>
        <v>42113.381157407406</v>
      </c>
      <c r="U3640">
        <f>VLOOKUP(F3640,Statenum_data!$A$1:$B$4,2,FALSE)</f>
        <v>2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 s="13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>
        <f>E3641/L3641</f>
        <v>1</v>
      </c>
      <c r="Q3641" t="str">
        <f>LEFT(N3641,FIND("/",N3641)-1)</f>
        <v>theater</v>
      </c>
      <c r="R3641" t="str">
        <f>RIGHT(N3641,LEN(N3641)-FIND("/",N3641))</f>
        <v>musical</v>
      </c>
      <c r="S3641" s="9">
        <f>(J3641/86400)+25569+(-6/24)</f>
        <v>42590.427152777775</v>
      </c>
      <c r="T3641" s="9">
        <f>(I3641/86400)+25569+(-6/24)</f>
        <v>42650.382638888885</v>
      </c>
      <c r="U3641">
        <f>VLOOKUP(F3641,Statenum_data!$A$1:$B$4,2,FALSE)</f>
        <v>2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 s="13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>
        <f>E3642/L3642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9">
        <f>(J3642/86400)+25569+(-6/24)</f>
        <v>42104.531597222223</v>
      </c>
      <c r="T3642" s="9">
        <f>(I3642/86400)+25569+(-6/24)</f>
        <v>42134.531597222223</v>
      </c>
      <c r="U3642">
        <f>VLOOKUP(F3642,Statenum_data!$A$1:$B$4,2,FALSE)</f>
        <v>2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 s="1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t="e">
        <f>E3643/L3643</f>
        <v>#DIV/0!</v>
      </c>
      <c r="Q3643" t="str">
        <f>LEFT(N3643,FIND("/",N3643)-1)</f>
        <v>theater</v>
      </c>
      <c r="R3643" t="str">
        <f>RIGHT(N3643,LEN(N3643)-FIND("/",N3643))</f>
        <v>musical</v>
      </c>
      <c r="S3643" s="9">
        <f>(J3643/86400)+25569+(-6/24)</f>
        <v>41899.377071759256</v>
      </c>
      <c r="T3643" s="9">
        <f>(I3643/86400)+25569+(-6/24)</f>
        <v>41916.958333333336</v>
      </c>
      <c r="U3643">
        <f>VLOOKUP(F3643,Statenum_data!$A$1:$B$4,2,FALSE)</f>
        <v>2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 s="13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>
        <f>E3644/L3644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9">
        <f>(J3644/86400)+25569+(-6/24)</f>
        <v>42297.566284722227</v>
      </c>
      <c r="T3644" s="9">
        <f>(I3644/86400)+25569+(-6/24)</f>
        <v>42338.458333333328</v>
      </c>
      <c r="U3644">
        <f>VLOOKUP(F3644,Statenum_data!$A$1:$B$4,2,FALSE)</f>
        <v>2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 s="13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t="e">
        <f>E3645/L3645</f>
        <v>#DIV/0!</v>
      </c>
      <c r="Q3645" t="str">
        <f>LEFT(N3645,FIND("/",N3645)-1)</f>
        <v>theater</v>
      </c>
      <c r="R3645" t="str">
        <f>RIGHT(N3645,LEN(N3645)-FIND("/",N3645))</f>
        <v>musical</v>
      </c>
      <c r="S3645" s="9">
        <f>(J3645/86400)+25569+(-6/24)</f>
        <v>42284.893969907411</v>
      </c>
      <c r="T3645" s="9">
        <f>(I3645/86400)+25569+(-6/24)</f>
        <v>42324.935636574075</v>
      </c>
      <c r="U3645">
        <f>VLOOKUP(F3645,Statenum_data!$A$1:$B$4,2,FALSE)</f>
        <v>2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 s="13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>
        <f>E3646/L3646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9">
        <f>(J3646/86400)+25569+(-6/24)</f>
        <v>42408.991747685184</v>
      </c>
      <c r="T3646" s="9">
        <f>(I3646/86400)+25569+(-6/24)</f>
        <v>42436.957638888889</v>
      </c>
      <c r="U3646">
        <f>VLOOKUP(F3646,Statenum_data!$A$1:$B$4,2,FALSE)</f>
        <v>2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 s="13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>
        <f>E3647/L3647</f>
        <v>1</v>
      </c>
      <c r="Q3647" t="str">
        <f>LEFT(N3647,FIND("/",N3647)-1)</f>
        <v>theater</v>
      </c>
      <c r="R3647" t="str">
        <f>RIGHT(N3647,LEN(N3647)-FIND("/",N3647))</f>
        <v>musical</v>
      </c>
      <c r="S3647" s="9">
        <f>(J3647/86400)+25569+(-6/24)</f>
        <v>42665.720347222217</v>
      </c>
      <c r="T3647" s="9">
        <f>(I3647/86400)+25569+(-6/24)</f>
        <v>42695.762013888889</v>
      </c>
      <c r="U3647">
        <f>VLOOKUP(F3647,Statenum_data!$A$1:$B$4,2,FALSE)</f>
        <v>2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 s="13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>
        <f>E3648/L3648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9">
        <f>(J3648/86400)+25569+(-6/24)</f>
        <v>42140.171319444446</v>
      </c>
      <c r="T3648" s="9">
        <f>(I3648/86400)+25569+(-6/24)</f>
        <v>42171.729166666672</v>
      </c>
      <c r="U3648">
        <f>VLOOKUP(F3648,Statenum_data!$A$1:$B$4,2,FALSE)</f>
        <v>2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 s="13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>
        <f>E3649/L3649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9">
        <f>(J3649/86400)+25569+(-6/24)</f>
        <v>42598.499155092592</v>
      </c>
      <c r="T3649" s="9">
        <f>(I3649/86400)+25569+(-6/24)</f>
        <v>42643.499155092592</v>
      </c>
      <c r="U3649">
        <f>VLOOKUP(F3649,Statenum_data!$A$1:$B$4,2,FALSE)</f>
        <v>2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 s="13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>
        <f>E3650/L3650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9">
        <f>(J3650/86400)+25569+(-6/24)</f>
        <v>41887.042187500003</v>
      </c>
      <c r="T3650" s="9">
        <f>(I3650/86400)+25569+(-6/24)</f>
        <v>41917.042187500003</v>
      </c>
      <c r="U3650">
        <f>VLOOKUP(F3650,Statenum_data!$A$1:$B$4,2,FALSE)</f>
        <v>1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 s="13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>
        <f>E3651/L3651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9">
        <f>(J3651/86400)+25569+(-6/24)</f>
        <v>41780.462893518517</v>
      </c>
      <c r="T3651" s="9">
        <f>(I3651/86400)+25569+(-6/24)</f>
        <v>41806.462893518517</v>
      </c>
      <c r="U3651">
        <f>VLOOKUP(F3651,Statenum_data!$A$1:$B$4,2,FALSE)</f>
        <v>1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 s="13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>
        <f>E3652/L3652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9">
        <f>(J3652/86400)+25569+(-6/24)</f>
        <v>42381.228981481487</v>
      </c>
      <c r="T3652" s="9">
        <f>(I3652/86400)+25569+(-6/24)</f>
        <v>42402.228981481487</v>
      </c>
      <c r="U3652">
        <f>VLOOKUP(F3652,Statenum_data!$A$1:$B$4,2,FALSE)</f>
        <v>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 s="1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>
        <f>E3653/L3653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9">
        <f>(J3653/86400)+25569+(-6/24)</f>
        <v>41828.396319444444</v>
      </c>
      <c r="T3653" s="9">
        <f>(I3653/86400)+25569+(-6/24)</f>
        <v>41861.415972222225</v>
      </c>
      <c r="U3653">
        <f>VLOOKUP(F3653,Statenum_data!$A$1:$B$4,2,FALSE)</f>
        <v>1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 s="13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>
        <f>E3654/L3654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9">
        <f>(J3654/86400)+25569+(-6/24)</f>
        <v>42596.394699074073</v>
      </c>
      <c r="T3654" s="9">
        <f>(I3654/86400)+25569+(-6/24)</f>
        <v>42606.915972222225</v>
      </c>
      <c r="U3654">
        <f>VLOOKUP(F3654,Statenum_data!$A$1:$B$4,2,FALSE)</f>
        <v>1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 s="13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>
        <f>E3655/L3655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9">
        <f>(J3655/86400)+25569+(-6/24)</f>
        <v>42191.113506944443</v>
      </c>
      <c r="T3655" s="9">
        <f>(I3655/86400)+25569+(-6/24)</f>
        <v>42221.113506944443</v>
      </c>
      <c r="U3655">
        <f>VLOOKUP(F3655,Statenum_data!$A$1:$B$4,2,FALSE)</f>
        <v>1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 s="13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>
        <f>E3656/L3656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9">
        <f>(J3656/86400)+25569+(-6/24)</f>
        <v>42440.166504629626</v>
      </c>
      <c r="T3656" s="9">
        <f>(I3656/86400)+25569+(-6/24)</f>
        <v>42463.458333333328</v>
      </c>
      <c r="U3656">
        <f>VLOOKUP(F3656,Statenum_data!$A$1:$B$4,2,FALSE)</f>
        <v>1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 s="13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>
        <f>E3657/L3657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9">
        <f>(J3657/86400)+25569+(-6/24)</f>
        <v>42173.553217592591</v>
      </c>
      <c r="T3657" s="9">
        <f>(I3657/86400)+25569+(-6/24)</f>
        <v>42203.040972222225</v>
      </c>
      <c r="U3657">
        <f>VLOOKUP(F3657,Statenum_data!$A$1:$B$4,2,FALSE)</f>
        <v>1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 s="13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>
        <f>E3658/L3658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9">
        <f>(J3658/86400)+25569+(-6/24)</f>
        <v>42737.660138888888</v>
      </c>
      <c r="T3658" s="9">
        <f>(I3658/86400)+25569+(-6/24)</f>
        <v>42767.707638888889</v>
      </c>
      <c r="U3658">
        <f>VLOOKUP(F3658,Statenum_data!$A$1:$B$4,2,FALSE)</f>
        <v>1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 s="13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>
        <f>E3659/L3659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9">
        <f>(J3659/86400)+25569+(-6/24)</f>
        <v>42499.379849537036</v>
      </c>
      <c r="T3659" s="9">
        <f>(I3659/86400)+25569+(-6/24)</f>
        <v>42522.654166666667</v>
      </c>
      <c r="U3659">
        <f>VLOOKUP(F3659,Statenum_data!$A$1:$B$4,2,FALSE)</f>
        <v>1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 s="13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>
        <f>E3660/L3660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9">
        <f>(J3660/86400)+25569+(-6/24)</f>
        <v>41775.608564814815</v>
      </c>
      <c r="T3660" s="9">
        <f>(I3660/86400)+25569+(-6/24)</f>
        <v>41821.915972222225</v>
      </c>
      <c r="U3660">
        <f>VLOOKUP(F3660,Statenum_data!$A$1:$B$4,2,FALSE)</f>
        <v>1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 s="13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>
        <f>E3661/L3661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9">
        <f>(J3661/86400)+25569+(-6/24)</f>
        <v>42055.027199074073</v>
      </c>
      <c r="T3661" s="9">
        <f>(I3661/86400)+25569+(-6/24)</f>
        <v>42082.360416666663</v>
      </c>
      <c r="U3661">
        <f>VLOOKUP(F3661,Statenum_data!$A$1:$B$4,2,FALSE)</f>
        <v>1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 s="13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>
        <f>E3662/L3662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9">
        <f>(J3662/86400)+25569+(-6/24)</f>
        <v>41971.631076388891</v>
      </c>
      <c r="T3662" s="9">
        <f>(I3662/86400)+25569+(-6/24)</f>
        <v>41996.631076388891</v>
      </c>
      <c r="U3662">
        <f>VLOOKUP(F3662,Statenum_data!$A$1:$B$4,2,FALSE)</f>
        <v>1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 s="1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>
        <f>E3663/L3663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9">
        <f>(J3663/86400)+25569+(-6/24)</f>
        <v>42447.646666666667</v>
      </c>
      <c r="T3663" s="9">
        <f>(I3663/86400)+25569+(-6/24)</f>
        <v>42469.916666666672</v>
      </c>
      <c r="U3663">
        <f>VLOOKUP(F3663,Statenum_data!$A$1:$B$4,2,FALSE)</f>
        <v>1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 s="13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>
        <f>E3664/L3664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9">
        <f>(J3664/86400)+25569+(-6/24)</f>
        <v>42063.970069444447</v>
      </c>
      <c r="T3664" s="9">
        <f>(I3664/86400)+25569+(-6/24)</f>
        <v>42093.928402777776</v>
      </c>
      <c r="U3664">
        <f>VLOOKUP(F3664,Statenum_data!$A$1:$B$4,2,FALSE)</f>
        <v>1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 s="13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>
        <f>E3665/L3665</f>
        <v>26</v>
      </c>
      <c r="Q3665" t="str">
        <f>LEFT(N3665,FIND("/",N3665)-1)</f>
        <v>theater</v>
      </c>
      <c r="R3665" t="str">
        <f>RIGHT(N3665,LEN(N3665)-FIND("/",N3665))</f>
        <v>plays</v>
      </c>
      <c r="S3665" s="9">
        <f>(J3665/86400)+25569+(-6/24)</f>
        <v>42665.201736111107</v>
      </c>
      <c r="T3665" s="9">
        <f>(I3665/86400)+25569+(-6/24)</f>
        <v>42725.243402777778</v>
      </c>
      <c r="U3665">
        <f>VLOOKUP(F3665,Statenum_data!$A$1:$B$4,2,FALSE)</f>
        <v>1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 s="13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>
        <f>E3666/L3666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9">
        <f>(J3666/86400)+25569+(-6/24)</f>
        <v>42522.998715277776</v>
      </c>
      <c r="T3666" s="9">
        <f>(I3666/86400)+25569+(-6/24)</f>
        <v>42536.998715277776</v>
      </c>
      <c r="U3666">
        <f>VLOOKUP(F3666,Statenum_data!$A$1:$B$4,2,FALSE)</f>
        <v>1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 s="13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>
        <f>E3667/L3667</f>
        <v>51</v>
      </c>
      <c r="Q3667" t="str">
        <f>LEFT(N3667,FIND("/",N3667)-1)</f>
        <v>theater</v>
      </c>
      <c r="R3667" t="str">
        <f>RIGHT(N3667,LEN(N3667)-FIND("/",N3667))</f>
        <v>plays</v>
      </c>
      <c r="S3667" s="9">
        <f>(J3667/86400)+25569+(-6/24)</f>
        <v>42294.558124999996</v>
      </c>
      <c r="T3667" s="9">
        <f>(I3667/86400)+25569+(-6/24)</f>
        <v>42305.579166666663</v>
      </c>
      <c r="U3667">
        <f>VLOOKUP(F3667,Statenum_data!$A$1:$B$4,2,FALSE)</f>
        <v>1</v>
      </c>
    </row>
    <row r="3668" spans="1:21" x14ac:dyDescent="0.2">
      <c r="A3668">
        <v>3666</v>
      </c>
      <c r="B3668" s="3" t="s">
        <v>3663</v>
      </c>
      <c r="C3668" s="3" t="s">
        <v>7776</v>
      </c>
      <c r="D3668" s="13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>
        <f>E3668/L3668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9">
        <f>(J3668/86400)+25569+(-6/24)</f>
        <v>41822.65488425926</v>
      </c>
      <c r="T3668" s="9">
        <f>(I3668/86400)+25569+(-6/24)</f>
        <v>41844.041666666664</v>
      </c>
      <c r="U3668">
        <f>VLOOKUP(F3668,Statenum_data!$A$1:$B$4,2,FALSE)</f>
        <v>1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 s="13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>
        <f>E3669/L3669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9">
        <f>(J3669/86400)+25569+(-6/24)</f>
        <v>42173.720127314809</v>
      </c>
      <c r="T3669" s="9">
        <f>(I3669/86400)+25569+(-6/24)</f>
        <v>42203.720127314809</v>
      </c>
      <c r="U3669">
        <f>VLOOKUP(F3669,Statenum_data!$A$1:$B$4,2,FALSE)</f>
        <v>1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 s="13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>
        <f>E3670/L3670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9">
        <f>(J3670/86400)+25569+(-6/24)</f>
        <v>42185.306157407409</v>
      </c>
      <c r="T3670" s="9">
        <f>(I3670/86400)+25569+(-6/24)</f>
        <v>42208.522916666669</v>
      </c>
      <c r="U3670">
        <f>VLOOKUP(F3670,Statenum_data!$A$1:$B$4,2,FALSE)</f>
        <v>1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 s="13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>
        <f>E3671/L3671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9">
        <f>(J3671/86400)+25569+(-6/24)</f>
        <v>42136.425196759257</v>
      </c>
      <c r="T3671" s="9">
        <f>(I3671/86400)+25569+(-6/24)</f>
        <v>42166.425196759257</v>
      </c>
      <c r="U3671">
        <f>VLOOKUP(F3671,Statenum_data!$A$1:$B$4,2,FALSE)</f>
        <v>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 s="13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>
        <f>E3672/L3672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9">
        <f>(J3672/86400)+25569+(-6/24)</f>
        <v>42142.264016203699</v>
      </c>
      <c r="T3672" s="9">
        <f>(I3672/86400)+25569+(-6/24)</f>
        <v>42155.708333333328</v>
      </c>
      <c r="U3672">
        <f>VLOOKUP(F3672,Statenum_data!$A$1:$B$4,2,FALSE)</f>
        <v>1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 s="1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>
        <f>E3673/L3673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9">
        <f>(J3673/86400)+25569+(-6/24)</f>
        <v>41820.37809027778</v>
      </c>
      <c r="T3673" s="9">
        <f>(I3673/86400)+25569+(-6/24)</f>
        <v>41840.915972222225</v>
      </c>
      <c r="U3673">
        <f>VLOOKUP(F3673,Statenum_data!$A$1:$B$4,2,FALSE)</f>
        <v>1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 s="13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>
        <f>E3674/L3674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9">
        <f>(J3674/86400)+25569+(-6/24)</f>
        <v>41878.696574074071</v>
      </c>
      <c r="T3674" s="9">
        <f>(I3674/86400)+25569+(-6/24)</f>
        <v>41908.696574074071</v>
      </c>
      <c r="U3674">
        <f>VLOOKUP(F3674,Statenum_data!$A$1:$B$4,2,FALSE)</f>
        <v>1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 s="13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>
        <f>E3675/L3675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9">
        <f>(J3675/86400)+25569+(-6/24)</f>
        <v>41914.045104166667</v>
      </c>
      <c r="T3675" s="9">
        <f>(I3675/86400)+25569+(-6/24)</f>
        <v>41948.286111111112</v>
      </c>
      <c r="U3675">
        <f>VLOOKUP(F3675,Statenum_data!$A$1:$B$4,2,FALSE)</f>
        <v>1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 s="13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>
        <f>E3676/L3676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9">
        <f>(J3676/86400)+25569+(-6/24)</f>
        <v>42556.623020833329</v>
      </c>
      <c r="T3676" s="9">
        <f>(I3676/86400)+25569+(-6/24)</f>
        <v>42616.623020833329</v>
      </c>
      <c r="U3676">
        <f>VLOOKUP(F3676,Statenum_data!$A$1:$B$4,2,FALSE)</f>
        <v>1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 s="13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>
        <f>E3677/L3677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9">
        <f>(J3677/86400)+25569+(-6/24)</f>
        <v>42493.347013888888</v>
      </c>
      <c r="T3677" s="9">
        <f>(I3677/86400)+25569+(-6/24)</f>
        <v>42505.708333333328</v>
      </c>
      <c r="U3677">
        <f>VLOOKUP(F3677,Statenum_data!$A$1:$B$4,2,FALSE)</f>
        <v>1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 s="13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>
        <f>E3678/L3678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9">
        <f>(J3678/86400)+25569+(-6/24)</f>
        <v>41876.565787037034</v>
      </c>
      <c r="T3678" s="9">
        <f>(I3678/86400)+25569+(-6/24)</f>
        <v>41894.565787037034</v>
      </c>
      <c r="U3678">
        <f>VLOOKUP(F3678,Statenum_data!$A$1:$B$4,2,FALSE)</f>
        <v>1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 s="13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>
        <f>E3679/L3679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9">
        <f>(J3679/86400)+25569+(-6/24)</f>
        <v>41802.324282407411</v>
      </c>
      <c r="T3679" s="9">
        <f>(I3679/86400)+25569+(-6/24)</f>
        <v>41822.915972222225</v>
      </c>
      <c r="U3679">
        <f>VLOOKUP(F3679,Statenum_data!$A$1:$B$4,2,FALSE)</f>
        <v>1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 s="13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>
        <f>E3680/L3680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9">
        <f>(J3680/86400)+25569+(-6/24)</f>
        <v>42120.281226851846</v>
      </c>
      <c r="T3680" s="9">
        <f>(I3680/86400)+25569+(-6/24)</f>
        <v>42155.281226851846</v>
      </c>
      <c r="U3680">
        <f>VLOOKUP(F3680,Statenum_data!$A$1:$B$4,2,FALSE)</f>
        <v>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 s="13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>
        <f>E3681/L3681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9">
        <f>(J3681/86400)+25569+(-6/24)</f>
        <v>41786.511354166665</v>
      </c>
      <c r="T3681" s="9">
        <f>(I3681/86400)+25569+(-6/24)</f>
        <v>41820.957638888889</v>
      </c>
      <c r="U3681">
        <f>VLOOKUP(F3681,Statenum_data!$A$1:$B$4,2,FALSE)</f>
        <v>1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 s="13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>
        <f>E3682/L3682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9">
        <f>(J3682/86400)+25569+(-6/24)</f>
        <v>42627.204097222224</v>
      </c>
      <c r="T3682" s="9">
        <f>(I3682/86400)+25569+(-6/24)</f>
        <v>42648.204097222224</v>
      </c>
      <c r="U3682">
        <f>VLOOKUP(F3682,Statenum_data!$A$1:$B$4,2,FALSE)</f>
        <v>1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 s="1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>
        <f>E3683/L3683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9">
        <f>(J3683/86400)+25569+(-6/24)</f>
        <v>42374.401504629626</v>
      </c>
      <c r="T3683" s="9">
        <f>(I3683/86400)+25569+(-6/24)</f>
        <v>42384.401504629626</v>
      </c>
      <c r="U3683">
        <f>VLOOKUP(F3683,Statenum_data!$A$1:$B$4,2,FALSE)</f>
        <v>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 s="13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>
        <f>E3684/L3684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9">
        <f>(J3684/86400)+25569+(-6/24)</f>
        <v>41772.435393518521</v>
      </c>
      <c r="T3684" s="9">
        <f>(I3684/86400)+25569+(-6/24)</f>
        <v>41806.040972222225</v>
      </c>
      <c r="U3684">
        <f>VLOOKUP(F3684,Statenum_data!$A$1:$B$4,2,FALSE)</f>
        <v>1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 s="13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>
        <f>E3685/L3685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9">
        <f>(J3685/86400)+25569+(-6/24)</f>
        <v>42632.866851851853</v>
      </c>
      <c r="T3685" s="9">
        <f>(I3685/86400)+25569+(-6/24)</f>
        <v>42662.866851851853</v>
      </c>
      <c r="U3685">
        <f>VLOOKUP(F3685,Statenum_data!$A$1:$B$4,2,FALSE)</f>
        <v>1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 s="13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>
        <f>E3686/L3686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9">
        <f>(J3686/86400)+25569+(-6/24)</f>
        <v>42218.930393518516</v>
      </c>
      <c r="T3686" s="9">
        <f>(I3686/86400)+25569+(-6/24)</f>
        <v>42248.930393518516</v>
      </c>
      <c r="U3686">
        <f>VLOOKUP(F3686,Statenum_data!$A$1:$B$4,2,FALSE)</f>
        <v>1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 s="13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>
        <f>E3687/L3687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9">
        <f>(J3687/86400)+25569+(-6/24)</f>
        <v>41753.343275462961</v>
      </c>
      <c r="T3687" s="9">
        <f>(I3687/86400)+25569+(-6/24)</f>
        <v>41778.625</v>
      </c>
      <c r="U3687">
        <f>VLOOKUP(F3687,Statenum_data!$A$1:$B$4,2,FALSE)</f>
        <v>1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 s="13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>
        <f>E3688/L3688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9">
        <f>(J3688/86400)+25569+(-6/24)</f>
        <v>42230.412731481483</v>
      </c>
      <c r="T3688" s="9">
        <f>(I3688/86400)+25569+(-6/24)</f>
        <v>42244.915972222225</v>
      </c>
      <c r="U3688">
        <f>VLOOKUP(F3688,Statenum_data!$A$1:$B$4,2,FALSE)</f>
        <v>1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 s="13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>
        <f>E3689/L3689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9">
        <f>(J3689/86400)+25569+(-6/24)</f>
        <v>41786.968229166669</v>
      </c>
      <c r="T3689" s="9">
        <f>(I3689/86400)+25569+(-6/24)</f>
        <v>41816.968229166669</v>
      </c>
      <c r="U3689">
        <f>VLOOKUP(F3689,Statenum_data!$A$1:$B$4,2,FALSE)</f>
        <v>1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 s="13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>
        <f>E3690/L3690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9">
        <f>(J3690/86400)+25569+(-6/24)</f>
        <v>41829.537083333329</v>
      </c>
      <c r="T3690" s="9">
        <f>(I3690/86400)+25569+(-6/24)</f>
        <v>41859.537083333329</v>
      </c>
      <c r="U3690">
        <f>VLOOKUP(F3690,Statenum_data!$A$1:$B$4,2,FALSE)</f>
        <v>1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 s="13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>
        <f>E3691/L3691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9">
        <f>(J3691/86400)+25569+(-6/24)</f>
        <v>42147.576840277776</v>
      </c>
      <c r="T3691" s="9">
        <f>(I3691/86400)+25569+(-6/24)</f>
        <v>42176.684027777781</v>
      </c>
      <c r="U3691">
        <f>VLOOKUP(F3691,Statenum_data!$A$1:$B$4,2,FALSE)</f>
        <v>1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 s="13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>
        <f>E3692/L3692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9">
        <f>(J3692/86400)+25569+(-6/24)</f>
        <v>41940.348182870366</v>
      </c>
      <c r="T3692" s="9">
        <f>(I3692/86400)+25569+(-6/24)</f>
        <v>41970.389849537038</v>
      </c>
      <c r="U3692">
        <f>VLOOKUP(F3692,Statenum_data!$A$1:$B$4,2,FALSE)</f>
        <v>1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 s="1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>
        <f>E3693/L3693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9">
        <f>(J3693/86400)+25569+(-6/24)</f>
        <v>42020.450567129628</v>
      </c>
      <c r="T3693" s="9">
        <f>(I3693/86400)+25569+(-6/24)</f>
        <v>42064.957638888889</v>
      </c>
      <c r="U3693">
        <f>VLOOKUP(F3693,Statenum_data!$A$1:$B$4,2,FALSE)</f>
        <v>1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 s="13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>
        <f>E3694/L3694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9">
        <f>(J3694/86400)+25569+(-6/24)</f>
        <v>41891.71503472222</v>
      </c>
      <c r="T3694" s="9">
        <f>(I3694/86400)+25569+(-6/24)</f>
        <v>41900.75</v>
      </c>
      <c r="U3694">
        <f>VLOOKUP(F3694,Statenum_data!$A$1:$B$4,2,FALSE)</f>
        <v>1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 s="13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>
        <f>E3695/L3695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9">
        <f>(J3695/86400)+25569+(-6/24)</f>
        <v>42308.941307870366</v>
      </c>
      <c r="T3695" s="9">
        <f>(I3695/86400)+25569+(-6/24)</f>
        <v>42338.6875</v>
      </c>
      <c r="U3695">
        <f>VLOOKUP(F3695,Statenum_data!$A$1:$B$4,2,FALSE)</f>
        <v>1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 s="13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>
        <f>E3696/L3696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9">
        <f>(J3696/86400)+25569+(-6/24)</f>
        <v>42489.883877314816</v>
      </c>
      <c r="T3696" s="9">
        <f>(I3696/86400)+25569+(-6/24)</f>
        <v>42526.833333333328</v>
      </c>
      <c r="U3696">
        <f>VLOOKUP(F3696,Statenum_data!$A$1:$B$4,2,FALSE)</f>
        <v>1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 s="13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>
        <f>E3697/L3697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9">
        <f>(J3697/86400)+25569+(-6/24)</f>
        <v>41995.620486111111</v>
      </c>
      <c r="T3697" s="9">
        <f>(I3697/86400)+25569+(-6/24)</f>
        <v>42015.620486111111</v>
      </c>
      <c r="U3697">
        <f>VLOOKUP(F3697,Statenum_data!$A$1:$B$4,2,FALSE)</f>
        <v>1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 s="13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>
        <f>E3698/L3698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9">
        <f>(J3698/86400)+25569+(-6/24)</f>
        <v>41988.367083333331</v>
      </c>
      <c r="T3698" s="9">
        <f>(I3698/86400)+25569+(-6/24)</f>
        <v>42048.367083333331</v>
      </c>
      <c r="U3698">
        <f>VLOOKUP(F3698,Statenum_data!$A$1:$B$4,2,FALSE)</f>
        <v>1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 s="13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>
        <f>E3699/L3699</f>
        <v>72</v>
      </c>
      <c r="Q3699" t="str">
        <f>LEFT(N3699,FIND("/",N3699)-1)</f>
        <v>theater</v>
      </c>
      <c r="R3699" t="str">
        <f>RIGHT(N3699,LEN(N3699)-FIND("/",N3699))</f>
        <v>plays</v>
      </c>
      <c r="S3699" s="9">
        <f>(J3699/86400)+25569+(-6/24)</f>
        <v>42479.215833333335</v>
      </c>
      <c r="T3699" s="9">
        <f>(I3699/86400)+25569+(-6/24)</f>
        <v>42500.215833333335</v>
      </c>
      <c r="U3699">
        <f>VLOOKUP(F3699,Statenum_data!$A$1:$B$4,2,FALSE)</f>
        <v>1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 s="13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>
        <f>E3700/L3700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9">
        <f>(J3700/86400)+25569+(-6/24)</f>
        <v>42401.556562500002</v>
      </c>
      <c r="T3700" s="9">
        <f>(I3700/86400)+25569+(-6/24)</f>
        <v>42431.556562500002</v>
      </c>
      <c r="U3700">
        <f>VLOOKUP(F3700,Statenum_data!$A$1:$B$4,2,FALSE)</f>
        <v>1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 s="13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>
        <f>E3701/L3701</f>
        <v>63</v>
      </c>
      <c r="Q3701" t="str">
        <f>LEFT(N3701,FIND("/",N3701)-1)</f>
        <v>theater</v>
      </c>
      <c r="R3701" t="str">
        <f>RIGHT(N3701,LEN(N3701)-FIND("/",N3701))</f>
        <v>plays</v>
      </c>
      <c r="S3701" s="9">
        <f>(J3701/86400)+25569+(-6/24)</f>
        <v>41897.352037037039</v>
      </c>
      <c r="T3701" s="9">
        <f>(I3701/86400)+25569+(-6/24)</f>
        <v>41927.352037037039</v>
      </c>
      <c r="U3701">
        <f>VLOOKUP(F3701,Statenum_data!$A$1:$B$4,2,FALSE)</f>
        <v>1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 s="13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>
        <f>E3702/L3702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9">
        <f>(J3702/86400)+25569+(-6/24)</f>
        <v>41882.335648148146</v>
      </c>
      <c r="T3702" s="9">
        <f>(I3702/86400)+25569+(-6/24)</f>
        <v>41912.416666666664</v>
      </c>
      <c r="U3702">
        <f>VLOOKUP(F3702,Statenum_data!$A$1:$B$4,2,FALSE)</f>
        <v>1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 s="1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>
        <f>E3703/L3703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9">
        <f>(J3703/86400)+25569+(-6/24)</f>
        <v>42129.291585648149</v>
      </c>
      <c r="T3703" s="9">
        <f>(I3703/86400)+25569+(-6/24)</f>
        <v>42159.291585648149</v>
      </c>
      <c r="U3703">
        <f>VLOOKUP(F3703,Statenum_data!$A$1:$B$4,2,FALSE)</f>
        <v>1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 s="13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>
        <f>E3704/L3704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9">
        <f>(J3704/86400)+25569+(-6/24)</f>
        <v>42524.28800925926</v>
      </c>
      <c r="T3704" s="9">
        <f>(I3704/86400)+25569+(-6/24)</f>
        <v>42561.707638888889</v>
      </c>
      <c r="U3704">
        <f>VLOOKUP(F3704,Statenum_data!$A$1:$B$4,2,FALSE)</f>
        <v>1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 s="13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>
        <f>E3705/L3705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9">
        <f>(J3705/86400)+25569+(-6/24)</f>
        <v>42556.254490740743</v>
      </c>
      <c r="T3705" s="9">
        <f>(I3705/86400)+25569+(-6/24)</f>
        <v>42595.040972222225</v>
      </c>
      <c r="U3705">
        <f>VLOOKUP(F3705,Statenum_data!$A$1:$B$4,2,FALSE)</f>
        <v>1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 s="13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>
        <f>E3706/L3706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9">
        <f>(J3706/86400)+25569+(-6/24)</f>
        <v>42461.439745370371</v>
      </c>
      <c r="T3706" s="9">
        <f>(I3706/86400)+25569+(-6/24)</f>
        <v>42521.439745370371</v>
      </c>
      <c r="U3706">
        <f>VLOOKUP(F3706,Statenum_data!$A$1:$B$4,2,FALSE)</f>
        <v>1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 s="13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>
        <f>E3707/L3707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9">
        <f>(J3707/86400)+25569+(-6/24)</f>
        <v>41792.292986111112</v>
      </c>
      <c r="T3707" s="9">
        <f>(I3707/86400)+25569+(-6/24)</f>
        <v>41813.5</v>
      </c>
      <c r="U3707">
        <f>VLOOKUP(F3707,Statenum_data!$A$1:$B$4,2,FALSE)</f>
        <v>1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 s="13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>
        <f>E3708/L3708</f>
        <v>140</v>
      </c>
      <c r="Q3708" t="str">
        <f>LEFT(N3708,FIND("/",N3708)-1)</f>
        <v>theater</v>
      </c>
      <c r="R3708" t="str">
        <f>RIGHT(N3708,LEN(N3708)-FIND("/",N3708))</f>
        <v>plays</v>
      </c>
      <c r="S3708" s="9">
        <f>(J3708/86400)+25569+(-6/24)</f>
        <v>41879.663761574076</v>
      </c>
      <c r="T3708" s="9">
        <f>(I3708/86400)+25569+(-6/24)</f>
        <v>41894.663761574076</v>
      </c>
      <c r="U3708">
        <f>VLOOKUP(F3708,Statenum_data!$A$1:$B$4,2,FALSE)</f>
        <v>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 s="13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>
        <f>E3709/L3709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9">
        <f>(J3709/86400)+25569+(-6/24)</f>
        <v>42551.798356481479</v>
      </c>
      <c r="T3709" s="9">
        <f>(I3709/86400)+25569+(-6/24)</f>
        <v>42572.976388888885</v>
      </c>
      <c r="U3709">
        <f>VLOOKUP(F3709,Statenum_data!$A$1:$B$4,2,FALSE)</f>
        <v>1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 s="13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>
        <f>E3710/L3710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9">
        <f>(J3710/86400)+25569+(-6/24)</f>
        <v>41809.892199074078</v>
      </c>
      <c r="T3710" s="9">
        <f>(I3710/86400)+25569+(-6/24)</f>
        <v>41823.892199074078</v>
      </c>
      <c r="U3710">
        <f>VLOOKUP(F3710,Statenum_data!$A$1:$B$4,2,FALSE)</f>
        <v>1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 s="13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>
        <f>E3711/L3711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9">
        <f>(J3711/86400)+25569+(-6/24)</f>
        <v>41785.457708333335</v>
      </c>
      <c r="T3711" s="9">
        <f>(I3711/86400)+25569+(-6/24)</f>
        <v>41815.457708333335</v>
      </c>
      <c r="U3711">
        <f>VLOOKUP(F3711,Statenum_data!$A$1:$B$4,2,FALSE)</f>
        <v>1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 s="13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>
        <f>E3712/L3712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9">
        <f>(J3712/86400)+25569+(-6/24)</f>
        <v>42072.326249999998</v>
      </c>
      <c r="T3712" s="9">
        <f>(I3712/86400)+25569+(-6/24)</f>
        <v>42097.326249999998</v>
      </c>
      <c r="U3712">
        <f>VLOOKUP(F3712,Statenum_data!$A$1:$B$4,2,FALSE)</f>
        <v>1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 s="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>
        <f>E3713/L3713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9">
        <f>(J3713/86400)+25569+(-6/24)</f>
        <v>41779.474224537036</v>
      </c>
      <c r="T3713" s="9">
        <f>(I3713/86400)+25569+(-6/24)</f>
        <v>41805.416666666664</v>
      </c>
      <c r="U3713">
        <f>VLOOKUP(F3713,Statenum_data!$A$1:$B$4,2,FALSE)</f>
        <v>1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 s="13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>
        <f>E3714/L3714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9">
        <f>(J3714/86400)+25569+(-6/24)</f>
        <v>42133.922071759254</v>
      </c>
      <c r="T3714" s="9">
        <f>(I3714/86400)+25569+(-6/24)</f>
        <v>42155.040972222225</v>
      </c>
      <c r="U3714">
        <f>VLOOKUP(F3714,Statenum_data!$A$1:$B$4,2,FALSE)</f>
        <v>1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 s="13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>
        <f>E3715/L3715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9">
        <f>(J3715/86400)+25569+(-6/24)</f>
        <v>42505.488032407404</v>
      </c>
      <c r="T3715" s="9">
        <f>(I3715/86400)+25569+(-6/24)</f>
        <v>42525.488032407404</v>
      </c>
      <c r="U3715">
        <f>VLOOKUP(F3715,Statenum_data!$A$1:$B$4,2,FALSE)</f>
        <v>1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 s="13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>
        <f>E3716/L3716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9">
        <f>(J3716/86400)+25569+(-6/24)</f>
        <v>42118.306331018517</v>
      </c>
      <c r="T3716" s="9">
        <f>(I3716/86400)+25569+(-6/24)</f>
        <v>42149.915972222225</v>
      </c>
      <c r="U3716">
        <f>VLOOKUP(F3716,Statenum_data!$A$1:$B$4,2,FALSE)</f>
        <v>1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 s="13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>
        <f>E3717/L3717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9">
        <f>(J3717/86400)+25569+(-6/24)</f>
        <v>42036.745590277773</v>
      </c>
      <c r="T3717" s="9">
        <f>(I3717/86400)+25569+(-6/24)</f>
        <v>42094.286111111112</v>
      </c>
      <c r="U3717">
        <f>VLOOKUP(F3717,Statenum_data!$A$1:$B$4,2,FALSE)</f>
        <v>1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 s="13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>
        <f>E3718/L3718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9">
        <f>(J3718/86400)+25569+(-6/24)</f>
        <v>42360.637835648144</v>
      </c>
      <c r="T3718" s="9">
        <f>(I3718/86400)+25569+(-6/24)</f>
        <v>42390.637835648144</v>
      </c>
      <c r="U3718">
        <f>VLOOKUP(F3718,Statenum_data!$A$1:$B$4,2,FALSE)</f>
        <v>1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 s="13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>
        <f>E3719/L3719</f>
        <v>310</v>
      </c>
      <c r="Q3719" t="str">
        <f>LEFT(N3719,FIND("/",N3719)-1)</f>
        <v>theater</v>
      </c>
      <c r="R3719" t="str">
        <f>RIGHT(N3719,LEN(N3719)-FIND("/",N3719))</f>
        <v>plays</v>
      </c>
      <c r="S3719" s="9">
        <f>(J3719/86400)+25569+(-6/24)</f>
        <v>42102.616307870368</v>
      </c>
      <c r="T3719" s="9">
        <f>(I3719/86400)+25569+(-6/24)</f>
        <v>42133.616307870368</v>
      </c>
      <c r="U3719">
        <f>VLOOKUP(F3719,Statenum_data!$A$1:$B$4,2,FALSE)</f>
        <v>1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 s="13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>
        <f>E3720/L3720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9">
        <f>(J3720/86400)+25569+(-6/24)</f>
        <v>42032.466145833328</v>
      </c>
      <c r="T3720" s="9">
        <f>(I3720/86400)+25569+(-6/24)</f>
        <v>42062.466145833328</v>
      </c>
      <c r="U3720">
        <f>VLOOKUP(F3720,Statenum_data!$A$1:$B$4,2,FALSE)</f>
        <v>1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 s="13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>
        <f>E3721/L3721</f>
        <v>105</v>
      </c>
      <c r="Q3721" t="str">
        <f>LEFT(N3721,FIND("/",N3721)-1)</f>
        <v>theater</v>
      </c>
      <c r="R3721" t="str">
        <f>RIGHT(N3721,LEN(N3721)-FIND("/",N3721))</f>
        <v>plays</v>
      </c>
      <c r="S3721" s="9">
        <f>(J3721/86400)+25569+(-6/24)</f>
        <v>42147.479930555557</v>
      </c>
      <c r="T3721" s="9">
        <f>(I3721/86400)+25569+(-6/24)</f>
        <v>42177.479930555557</v>
      </c>
      <c r="U3721">
        <f>VLOOKUP(F3721,Statenum_data!$A$1:$B$4,2,FALSE)</f>
        <v>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 s="13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>
        <f>E3722/L3722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9">
        <f>(J3722/86400)+25569+(-6/24)</f>
        <v>42165.743125000001</v>
      </c>
      <c r="T3722" s="9">
        <f>(I3722/86400)+25569+(-6/24)</f>
        <v>42187.743125000001</v>
      </c>
      <c r="U3722">
        <f>VLOOKUP(F3722,Statenum_data!$A$1:$B$4,2,FALSE)</f>
        <v>1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 s="1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>
        <f>E3723/L3723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9">
        <f>(J3723/86400)+25569+(-6/24)</f>
        <v>41927.686157407406</v>
      </c>
      <c r="T3723" s="9">
        <f>(I3723/86400)+25569+(-6/24)</f>
        <v>41948.727824074071</v>
      </c>
      <c r="U3723">
        <f>VLOOKUP(F3723,Statenum_data!$A$1:$B$4,2,FALSE)</f>
        <v>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 s="13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>
        <f>E3724/L3724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9">
        <f>(J3724/86400)+25569+(-6/24)</f>
        <v>42381.421840277777</v>
      </c>
      <c r="T3724" s="9">
        <f>(I3724/86400)+25569+(-6/24)</f>
        <v>42411.707638888889</v>
      </c>
      <c r="U3724">
        <f>VLOOKUP(F3724,Statenum_data!$A$1:$B$4,2,FALSE)</f>
        <v>1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 s="13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>
        <f>E3725/L3725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9">
        <f>(J3725/86400)+25569+(-6/24)</f>
        <v>41943.503032407403</v>
      </c>
      <c r="T3725" s="9">
        <f>(I3725/86400)+25569+(-6/24)</f>
        <v>41973.544699074075</v>
      </c>
      <c r="U3725">
        <f>VLOOKUP(F3725,Statenum_data!$A$1:$B$4,2,FALSE)</f>
        <v>1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 s="13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>
        <f>E3726/L3726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9">
        <f>(J3726/86400)+25569+(-6/24)</f>
        <v>42465.241435185184</v>
      </c>
      <c r="T3726" s="9">
        <f>(I3726/86400)+25569+(-6/24)</f>
        <v>42494.708333333328</v>
      </c>
      <c r="U3726">
        <f>VLOOKUP(F3726,Statenum_data!$A$1:$B$4,2,FALSE)</f>
        <v>1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 s="13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>
        <f>E3727/L3727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9">
        <f>(J3727/86400)+25569+(-6/24)</f>
        <v>42401.695219907408</v>
      </c>
      <c r="T3727" s="9">
        <f>(I3727/86400)+25569+(-6/24)</f>
        <v>42418.645833333328</v>
      </c>
      <c r="U3727">
        <f>VLOOKUP(F3727,Statenum_data!$A$1:$B$4,2,FALSE)</f>
        <v>1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 s="13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>
        <f>E3728/L3728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9">
        <f>(J3728/86400)+25569+(-6/24)</f>
        <v>42461.890868055554</v>
      </c>
      <c r="T3728" s="9">
        <f>(I3728/86400)+25569+(-6/24)</f>
        <v>42489.625</v>
      </c>
      <c r="U3728">
        <f>VLOOKUP(F3728,Statenum_data!$A$1:$B$4,2,FALSE)</f>
        <v>1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 s="13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>
        <f>E3729/L3729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9">
        <f>(J3729/86400)+25569+(-6/24)</f>
        <v>42632.098310185189</v>
      </c>
      <c r="T3729" s="9">
        <f>(I3729/86400)+25569+(-6/24)</f>
        <v>42662.954861111109</v>
      </c>
      <c r="U3729">
        <f>VLOOKUP(F3729,Statenum_data!$A$1:$B$4,2,FALSE)</f>
        <v>1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 s="13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>
        <f>E3730/L3730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9">
        <f>(J3730/86400)+25569+(-6/24)</f>
        <v>42204.921018518522</v>
      </c>
      <c r="T3730" s="9">
        <f>(I3730/86400)+25569+(-6/24)</f>
        <v>42234.921018518522</v>
      </c>
      <c r="U3730">
        <f>VLOOKUP(F3730,Statenum_data!$A$1:$B$4,2,FALSE)</f>
        <v>2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 s="13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>
        <f>E3731/L3731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9">
        <f>(J3731/86400)+25569+(-6/24)</f>
        <v>42040.955000000002</v>
      </c>
      <c r="T3731" s="9">
        <f>(I3731/86400)+25569+(-6/24)</f>
        <v>42085.91333333333</v>
      </c>
      <c r="U3731">
        <f>VLOOKUP(F3731,Statenum_data!$A$1:$B$4,2,FALSE)</f>
        <v>2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 s="13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>
        <f>E3732/L3732</f>
        <v>100</v>
      </c>
      <c r="Q3732" t="str">
        <f>LEFT(N3732,FIND("/",N3732)-1)</f>
        <v>theater</v>
      </c>
      <c r="R3732" t="str">
        <f>RIGHT(N3732,LEN(N3732)-FIND("/",N3732))</f>
        <v>plays</v>
      </c>
      <c r="S3732" s="9">
        <f>(J3732/86400)+25569+(-6/24)</f>
        <v>42203.427766203706</v>
      </c>
      <c r="T3732" s="9">
        <f>(I3732/86400)+25569+(-6/24)</f>
        <v>42233.427766203706</v>
      </c>
      <c r="U3732">
        <f>VLOOKUP(F3732,Statenum_data!$A$1:$B$4,2,FALSE)</f>
        <v>2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 s="1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>
        <f>E3733/L3733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9">
        <f>(J3733/86400)+25569+(-6/24)</f>
        <v>41983.502847222218</v>
      </c>
      <c r="T3733" s="9">
        <f>(I3733/86400)+25569+(-6/24)</f>
        <v>42013.890972222223</v>
      </c>
      <c r="U3733">
        <f>VLOOKUP(F3733,Statenum_data!$A$1:$B$4,2,FALSE)</f>
        <v>2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 s="13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>
        <f>E3734/L3734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9">
        <f>(J3734/86400)+25569+(-6/24)</f>
        <v>41968.427465277782</v>
      </c>
      <c r="T3734" s="9">
        <f>(I3734/86400)+25569+(-6/24)</f>
        <v>42028.25</v>
      </c>
      <c r="U3734">
        <f>VLOOKUP(F3734,Statenum_data!$A$1:$B$4,2,FALSE)</f>
        <v>2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 s="13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t="e">
        <f>E3735/L3735</f>
        <v>#DIV/0!</v>
      </c>
      <c r="Q3735" t="str">
        <f>LEFT(N3735,FIND("/",N3735)-1)</f>
        <v>theater</v>
      </c>
      <c r="R3735" t="str">
        <f>RIGHT(N3735,LEN(N3735)-FIND("/",N3735))</f>
        <v>plays</v>
      </c>
      <c r="S3735" s="9">
        <f>(J3735/86400)+25569+(-6/24)</f>
        <v>42102.774398148147</v>
      </c>
      <c r="T3735" s="9">
        <f>(I3735/86400)+25569+(-6/24)</f>
        <v>42112.6875</v>
      </c>
      <c r="U3735">
        <f>VLOOKUP(F3735,Statenum_data!$A$1:$B$4,2,FALSE)</f>
        <v>2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 s="13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>
        <f>E3736/L3736</f>
        <v>61</v>
      </c>
      <c r="Q3736" t="str">
        <f>LEFT(N3736,FIND("/",N3736)-1)</f>
        <v>theater</v>
      </c>
      <c r="R3736" t="str">
        <f>RIGHT(N3736,LEN(N3736)-FIND("/",N3736))</f>
        <v>plays</v>
      </c>
      <c r="S3736" s="9">
        <f>(J3736/86400)+25569+(-6/24)</f>
        <v>42089.651574074072</v>
      </c>
      <c r="T3736" s="9">
        <f>(I3736/86400)+25569+(-6/24)</f>
        <v>42149.651574074072</v>
      </c>
      <c r="U3736">
        <f>VLOOKUP(F3736,Statenum_data!$A$1:$B$4,2,FALSE)</f>
        <v>2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 s="13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>
        <f>E3737/L3737</f>
        <v>10</v>
      </c>
      <c r="Q3737" t="str">
        <f>LEFT(N3737,FIND("/",N3737)-1)</f>
        <v>theater</v>
      </c>
      <c r="R3737" t="str">
        <f>RIGHT(N3737,LEN(N3737)-FIND("/",N3737))</f>
        <v>plays</v>
      </c>
      <c r="S3737" s="9">
        <f>(J3737/86400)+25569+(-6/24)</f>
        <v>42122.443159722221</v>
      </c>
      <c r="T3737" s="9">
        <f>(I3737/86400)+25569+(-6/24)</f>
        <v>42152.443159722221</v>
      </c>
      <c r="U3737">
        <f>VLOOKUP(F3737,Statenum_data!$A$1:$B$4,2,FALSE)</f>
        <v>2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 s="13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>
        <f>E3738/L3738</f>
        <v>10</v>
      </c>
      <c r="Q3738" t="str">
        <f>LEFT(N3738,FIND("/",N3738)-1)</f>
        <v>theater</v>
      </c>
      <c r="R3738" t="str">
        <f>RIGHT(N3738,LEN(N3738)-FIND("/",N3738))</f>
        <v>plays</v>
      </c>
      <c r="S3738" s="9">
        <f>(J3738/86400)+25569+(-6/24)</f>
        <v>42048.461724537032</v>
      </c>
      <c r="T3738" s="9">
        <f>(I3738/86400)+25569+(-6/24)</f>
        <v>42086.5</v>
      </c>
      <c r="U3738">
        <f>VLOOKUP(F3738,Statenum_data!$A$1:$B$4,2,FALSE)</f>
        <v>2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 s="13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>
        <f>E3739/L3739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9">
        <f>(J3739/86400)+25569+(-6/24)</f>
        <v>42297.441006944442</v>
      </c>
      <c r="T3739" s="9">
        <f>(I3739/86400)+25569+(-6/24)</f>
        <v>42320.040972222225</v>
      </c>
      <c r="U3739">
        <f>VLOOKUP(F3739,Statenum_data!$A$1:$B$4,2,FALSE)</f>
        <v>2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 s="13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>
        <f>E3740/L3740</f>
        <v>45</v>
      </c>
      <c r="Q3740" t="str">
        <f>LEFT(N3740,FIND("/",N3740)-1)</f>
        <v>theater</v>
      </c>
      <c r="R3740" t="str">
        <f>RIGHT(N3740,LEN(N3740)-FIND("/",N3740))</f>
        <v>plays</v>
      </c>
      <c r="S3740" s="9">
        <f>(J3740/86400)+25569+(-6/24)</f>
        <v>41813.688715277778</v>
      </c>
      <c r="T3740" s="9">
        <f>(I3740/86400)+25569+(-6/24)</f>
        <v>41835.666666666664</v>
      </c>
      <c r="U3740">
        <f>VLOOKUP(F3740,Statenum_data!$A$1:$B$4,2,FALSE)</f>
        <v>2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 s="13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>
        <f>E3741/L3741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9">
        <f>(J3741/86400)+25569+(-6/24)</f>
        <v>42548.199861111112</v>
      </c>
      <c r="T3741" s="9">
        <f>(I3741/86400)+25569+(-6/24)</f>
        <v>42568.199861111112</v>
      </c>
      <c r="U3741">
        <f>VLOOKUP(F3741,Statenum_data!$A$1:$B$4,2,FALSE)</f>
        <v>2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 s="13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>
        <f>E3742/L3742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9">
        <f>(J3742/86400)+25569+(-6/24)</f>
        <v>41832.839756944442</v>
      </c>
      <c r="T3742" s="9">
        <f>(I3742/86400)+25569+(-6/24)</f>
        <v>41862.829143518517</v>
      </c>
      <c r="U3742">
        <f>VLOOKUP(F3742,Statenum_data!$A$1:$B$4,2,FALSE)</f>
        <v>2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 s="1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t="e">
        <f>E3743/L3743</f>
        <v>#DIV/0!</v>
      </c>
      <c r="Q3743" t="str">
        <f>LEFT(N3743,FIND("/",N3743)-1)</f>
        <v>theater</v>
      </c>
      <c r="R3743" t="str">
        <f>RIGHT(N3743,LEN(N3743)-FIND("/",N3743))</f>
        <v>plays</v>
      </c>
      <c r="S3743" s="9">
        <f>(J3743/86400)+25569+(-6/24)</f>
        <v>42325.670717592591</v>
      </c>
      <c r="T3743" s="9">
        <f>(I3743/86400)+25569+(-6/24)</f>
        <v>42355.670717592591</v>
      </c>
      <c r="U3743">
        <f>VLOOKUP(F3743,Statenum_data!$A$1:$B$4,2,FALSE)</f>
        <v>2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 s="13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>
        <f>E3744/L3744</f>
        <v>25</v>
      </c>
      <c r="Q3744" t="str">
        <f>LEFT(N3744,FIND("/",N3744)-1)</f>
        <v>theater</v>
      </c>
      <c r="R3744" t="str">
        <f>RIGHT(N3744,LEN(N3744)-FIND("/",N3744))</f>
        <v>plays</v>
      </c>
      <c r="S3744" s="9">
        <f>(J3744/86400)+25569+(-6/24)</f>
        <v>41857.964629629627</v>
      </c>
      <c r="T3744" s="9">
        <f>(I3744/86400)+25569+(-6/24)</f>
        <v>41887.964629629627</v>
      </c>
      <c r="U3744">
        <f>VLOOKUP(F3744,Statenum_data!$A$1:$B$4,2,FALSE)</f>
        <v>2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 s="13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t="e">
        <f>E3745/L3745</f>
        <v>#DIV/0!</v>
      </c>
      <c r="Q3745" t="str">
        <f>LEFT(N3745,FIND("/",N3745)-1)</f>
        <v>theater</v>
      </c>
      <c r="R3745" t="str">
        <f>RIGHT(N3745,LEN(N3745)-FIND("/",N3745))</f>
        <v>plays</v>
      </c>
      <c r="S3745" s="9">
        <f>(J3745/86400)+25569+(-6/24)</f>
        <v>41793.460231481484</v>
      </c>
      <c r="T3745" s="9">
        <f>(I3745/86400)+25569+(-6/24)</f>
        <v>41823.460231481484</v>
      </c>
      <c r="U3745">
        <f>VLOOKUP(F3745,Statenum_data!$A$1:$B$4,2,FALSE)</f>
        <v>2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 s="13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t="e">
        <f>E3746/L3746</f>
        <v>#DIV/0!</v>
      </c>
      <c r="Q3746" t="str">
        <f>LEFT(N3746,FIND("/",N3746)-1)</f>
        <v>theater</v>
      </c>
      <c r="R3746" t="str">
        <f>RIGHT(N3746,LEN(N3746)-FIND("/",N3746))</f>
        <v>plays</v>
      </c>
      <c r="S3746" s="9">
        <f>(J3746/86400)+25569+(-6/24)</f>
        <v>41793.564259259263</v>
      </c>
      <c r="T3746" s="9">
        <f>(I3746/86400)+25569+(-6/24)</f>
        <v>41824.915972222225</v>
      </c>
      <c r="U3746">
        <f>VLOOKUP(F3746,Statenum_data!$A$1:$B$4,2,FALSE)</f>
        <v>2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 s="13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>
        <f>E3747/L3747</f>
        <v>10</v>
      </c>
      <c r="Q3747" t="str">
        <f>LEFT(N3747,FIND("/",N3747)-1)</f>
        <v>theater</v>
      </c>
      <c r="R3747" t="str">
        <f>RIGHT(N3747,LEN(N3747)-FIND("/",N3747))</f>
        <v>plays</v>
      </c>
      <c r="S3747" s="9">
        <f>(J3747/86400)+25569+(-6/24)</f>
        <v>41831.447939814811</v>
      </c>
      <c r="T3747" s="9">
        <f>(I3747/86400)+25569+(-6/24)</f>
        <v>41861.447939814811</v>
      </c>
      <c r="U3747">
        <f>VLOOKUP(F3747,Statenum_data!$A$1:$B$4,2,FALSE)</f>
        <v>2</v>
      </c>
    </row>
    <row r="3748" spans="1:21" x14ac:dyDescent="0.2">
      <c r="A3748">
        <v>3746</v>
      </c>
      <c r="B3748" s="3" t="s">
        <v>3743</v>
      </c>
      <c r="C3748" s="3" t="s">
        <v>7856</v>
      </c>
      <c r="D3748" s="13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>
        <f>E3748/L3748</f>
        <v>202</v>
      </c>
      <c r="Q3748" t="str">
        <f>LEFT(N3748,FIND("/",N3748)-1)</f>
        <v>theater</v>
      </c>
      <c r="R3748" t="str">
        <f>RIGHT(N3748,LEN(N3748)-FIND("/",N3748))</f>
        <v>plays</v>
      </c>
      <c r="S3748" s="9">
        <f>(J3748/86400)+25569+(-6/24)</f>
        <v>42621.139340277776</v>
      </c>
      <c r="T3748" s="9">
        <f>(I3748/86400)+25569+(-6/24)</f>
        <v>42651.139340277776</v>
      </c>
      <c r="U3748">
        <f>VLOOKUP(F3748,Statenum_data!$A$1:$B$4,2,FALSE)</f>
        <v>2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 s="13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>
        <f>E3749/L3749</f>
        <v>25</v>
      </c>
      <c r="Q3749" t="str">
        <f>LEFT(N3749,FIND("/",N3749)-1)</f>
        <v>theater</v>
      </c>
      <c r="R3749" t="str">
        <f>RIGHT(N3749,LEN(N3749)-FIND("/",N3749))</f>
        <v>plays</v>
      </c>
      <c r="S3749" s="9">
        <f>(J3749/86400)+25569+(-6/24)</f>
        <v>42164.049722222218</v>
      </c>
      <c r="T3749" s="9">
        <f>(I3749/86400)+25569+(-6/24)</f>
        <v>42190.707638888889</v>
      </c>
      <c r="U3749">
        <f>VLOOKUP(F3749,Statenum_data!$A$1:$B$4,2,FALSE)</f>
        <v>2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 s="13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>
        <f>E3750/L3750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9">
        <f>(J3750/86400)+25569+(-6/24)</f>
        <v>42395.456435185188</v>
      </c>
      <c r="T3750" s="9">
        <f>(I3750/86400)+25569+(-6/24)</f>
        <v>42415.999305555553</v>
      </c>
      <c r="U3750">
        <f>VLOOKUP(F3750,Statenum_data!$A$1:$B$4,2,FALSE)</f>
        <v>1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 s="13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>
        <f>E3751/L3751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9">
        <f>(J3751/86400)+25569+(-6/24)</f>
        <v>42457.877175925925</v>
      </c>
      <c r="T3751" s="9">
        <f>(I3751/86400)+25569+(-6/24)</f>
        <v>42488.915972222225</v>
      </c>
      <c r="U3751">
        <f>VLOOKUP(F3751,Statenum_data!$A$1:$B$4,2,FALSE)</f>
        <v>1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 s="13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>
        <f>E3752/L3752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9">
        <f>(J3752/86400)+25569+(-6/24)</f>
        <v>42016.731574074074</v>
      </c>
      <c r="T3752" s="9">
        <f>(I3752/86400)+25569+(-6/24)</f>
        <v>42045.082638888889</v>
      </c>
      <c r="U3752">
        <f>VLOOKUP(F3752,Statenum_data!$A$1:$B$4,2,FALSE)</f>
        <v>1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 s="1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>
        <f>E3753/L3753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9">
        <f>(J3753/86400)+25569+(-6/24)</f>
        <v>42402.785567129627</v>
      </c>
      <c r="T3753" s="9">
        <f>(I3753/86400)+25569+(-6/24)</f>
        <v>42462.743900462963</v>
      </c>
      <c r="U3753">
        <f>VLOOKUP(F3753,Statenum_data!$A$1:$B$4,2,FALSE)</f>
        <v>1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 s="13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>
        <f>E3754/L3754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9">
        <f>(J3754/86400)+25569+(-6/24)</f>
        <v>42619.552488425921</v>
      </c>
      <c r="T3754" s="9">
        <f>(I3754/86400)+25569+(-6/24)</f>
        <v>42659.625</v>
      </c>
      <c r="U3754">
        <f>VLOOKUP(F3754,Statenum_data!$A$1:$B$4,2,FALSE)</f>
        <v>1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 s="13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>
        <f>E3755/L3755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9">
        <f>(J3755/86400)+25569+(-6/24)</f>
        <v>42128.574074074073</v>
      </c>
      <c r="T3755" s="9">
        <f>(I3755/86400)+25569+(-6/24)</f>
        <v>42157.75</v>
      </c>
      <c r="U3755">
        <f>VLOOKUP(F3755,Statenum_data!$A$1:$B$4,2,FALSE)</f>
        <v>1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 s="13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>
        <f>E3756/L3756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9">
        <f>(J3756/86400)+25569+(-6/24)</f>
        <v>41808.631215277775</v>
      </c>
      <c r="T3756" s="9">
        <f>(I3756/86400)+25569+(-6/24)</f>
        <v>41845.957638888889</v>
      </c>
      <c r="U3756">
        <f>VLOOKUP(F3756,Statenum_data!$A$1:$B$4,2,FALSE)</f>
        <v>1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 s="13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>
        <f>E3757/L3757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9">
        <f>(J3757/86400)+25569+(-6/24)</f>
        <v>42445.616979166662</v>
      </c>
      <c r="T3757" s="9">
        <f>(I3757/86400)+25569+(-6/24)</f>
        <v>42475.616979166662</v>
      </c>
      <c r="U3757">
        <f>VLOOKUP(F3757,Statenum_data!$A$1:$B$4,2,FALSE)</f>
        <v>1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 s="13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>
        <f>E3758/L3758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9">
        <f>(J3758/86400)+25569+(-6/24)</f>
        <v>41771.564791666664</v>
      </c>
      <c r="T3758" s="9">
        <f>(I3758/86400)+25569+(-6/24)</f>
        <v>41801.564791666664</v>
      </c>
      <c r="U3758">
        <f>VLOOKUP(F3758,Statenum_data!$A$1:$B$4,2,FALSE)</f>
        <v>1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 s="13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>
        <f>E3759/L3759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9">
        <f>(J3759/86400)+25569+(-6/24)</f>
        <v>41954.600868055553</v>
      </c>
      <c r="T3759" s="9">
        <f>(I3759/86400)+25569+(-6/24)</f>
        <v>41974.600868055553</v>
      </c>
      <c r="U3759">
        <f>VLOOKUP(F3759,Statenum_data!$A$1:$B$4,2,FALSE)</f>
        <v>1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 s="13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>
        <f>E3760/L3760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9">
        <f>(J3760/86400)+25569+(-6/24)</f>
        <v>41747.221504629633</v>
      </c>
      <c r="T3760" s="9">
        <f>(I3760/86400)+25569+(-6/24)</f>
        <v>41777.958333333336</v>
      </c>
      <c r="U3760">
        <f>VLOOKUP(F3760,Statenum_data!$A$1:$B$4,2,FALSE)</f>
        <v>1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 s="13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>
        <f>E3761/L3761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9">
        <f>(J3761/86400)+25569+(-6/24)</f>
        <v>42181.858252314814</v>
      </c>
      <c r="T3761" s="9">
        <f>(I3761/86400)+25569+(-6/24)</f>
        <v>42241.858252314814</v>
      </c>
      <c r="U3761">
        <f>VLOOKUP(F3761,Statenum_data!$A$1:$B$4,2,FALSE)</f>
        <v>1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 s="13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>
        <f>E3762/L3762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9">
        <f>(J3762/86400)+25569+(-6/24)</f>
        <v>41739.275300925925</v>
      </c>
      <c r="T3762" s="9">
        <f>(I3762/86400)+25569+(-6/24)</f>
        <v>41764.275300925925</v>
      </c>
      <c r="U3762">
        <f>VLOOKUP(F3762,Statenum_data!$A$1:$B$4,2,FALSE)</f>
        <v>1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 s="1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>
        <f>E3763/L3763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9">
        <f>(J3763/86400)+25569+(-6/24)</f>
        <v>42173.216863425929</v>
      </c>
      <c r="T3763" s="9">
        <f>(I3763/86400)+25569+(-6/24)</f>
        <v>42226.708333333328</v>
      </c>
      <c r="U3763">
        <f>VLOOKUP(F3763,Statenum_data!$A$1:$B$4,2,FALSE)</f>
        <v>1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 s="13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>
        <f>E3764/L3764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9">
        <f>(J3764/86400)+25569+(-6/24)</f>
        <v>42193.563530092593</v>
      </c>
      <c r="T3764" s="9">
        <f>(I3764/86400)+25569+(-6/24)</f>
        <v>42218.563530092593</v>
      </c>
      <c r="U3764">
        <f>VLOOKUP(F3764,Statenum_data!$A$1:$B$4,2,FALSE)</f>
        <v>1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 s="13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>
        <f>E3765/L3765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9">
        <f>(J3765/86400)+25569+(-6/24)</f>
        <v>42065.500300925924</v>
      </c>
      <c r="T3765" s="9">
        <f>(I3765/86400)+25569+(-6/24)</f>
        <v>42095.458634259259</v>
      </c>
      <c r="U3765">
        <f>VLOOKUP(F3765,Statenum_data!$A$1:$B$4,2,FALSE)</f>
        <v>1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 s="13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>
        <f>E3766/L3766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9">
        <f>(J3766/86400)+25569+(-6/24)</f>
        <v>42499.592962962968</v>
      </c>
      <c r="T3766" s="9">
        <f>(I3766/86400)+25569+(-6/24)</f>
        <v>42518.775000000001</v>
      </c>
      <c r="U3766">
        <f>VLOOKUP(F3766,Statenum_data!$A$1:$B$4,2,FALSE)</f>
        <v>1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 s="13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>
        <f>E3767/L3767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9">
        <f>(J3767/86400)+25569+(-6/24)</f>
        <v>41820.526412037041</v>
      </c>
      <c r="T3767" s="9">
        <f>(I3767/86400)+25569+(-6/24)</f>
        <v>41850.526412037041</v>
      </c>
      <c r="U3767">
        <f>VLOOKUP(F3767,Statenum_data!$A$1:$B$4,2,FALSE)</f>
        <v>1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 s="13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>
        <f>E3768/L3768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9">
        <f>(J3768/86400)+25569+(-6/24)</f>
        <v>41787.917187500003</v>
      </c>
      <c r="T3768" s="9">
        <f>(I3768/86400)+25569+(-6/24)</f>
        <v>41822.917187500003</v>
      </c>
      <c r="U3768">
        <f>VLOOKUP(F3768,Statenum_data!$A$1:$B$4,2,FALSE)</f>
        <v>1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 s="13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>
        <f>E3769/L3769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9">
        <f>(J3769/86400)+25569+(-6/24)</f>
        <v>42049.769641203704</v>
      </c>
      <c r="T3769" s="9">
        <f>(I3769/86400)+25569+(-6/24)</f>
        <v>42063.957638888889</v>
      </c>
      <c r="U3769">
        <f>VLOOKUP(F3769,Statenum_data!$A$1:$B$4,2,FALSE)</f>
        <v>1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 s="13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>
        <f>E3770/L3770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9">
        <f>(J3770/86400)+25569+(-6/24)</f>
        <v>41772.477893518517</v>
      </c>
      <c r="T3770" s="9">
        <f>(I3770/86400)+25569+(-6/24)</f>
        <v>41802.477893518517</v>
      </c>
      <c r="U3770">
        <f>VLOOKUP(F3770,Statenum_data!$A$1:$B$4,2,FALSE)</f>
        <v>1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 s="13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>
        <f>E3771/L3771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9">
        <f>(J3771/86400)+25569+(-6/24)</f>
        <v>42445.348136574074</v>
      </c>
      <c r="T3771" s="9">
        <f>(I3771/86400)+25569+(-6/24)</f>
        <v>42475.348136574074</v>
      </c>
      <c r="U3771">
        <f>VLOOKUP(F3771,Statenum_data!$A$1:$B$4,2,FALSE)</f>
        <v>1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 s="13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>
        <f>E3772/L3772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9">
        <f>(J3772/86400)+25569+(-6/24)</f>
        <v>42138.680671296301</v>
      </c>
      <c r="T3772" s="9">
        <f>(I3772/86400)+25569+(-6/24)</f>
        <v>42168.680671296301</v>
      </c>
      <c r="U3772">
        <f>VLOOKUP(F3772,Statenum_data!$A$1:$B$4,2,FALSE)</f>
        <v>1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 s="1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>
        <f>E3773/L3773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9">
        <f>(J3773/86400)+25569+(-6/24)</f>
        <v>42493.607083333336</v>
      </c>
      <c r="T3773" s="9">
        <f>(I3773/86400)+25569+(-6/24)</f>
        <v>42507.75</v>
      </c>
      <c r="U3773">
        <f>VLOOKUP(F3773,Statenum_data!$A$1:$B$4,2,FALSE)</f>
        <v>1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 s="13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>
        <f>E3774/L3774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9">
        <f>(J3774/86400)+25569+(-6/24)</f>
        <v>42682.366967592592</v>
      </c>
      <c r="T3774" s="9">
        <f>(I3774/86400)+25569+(-6/24)</f>
        <v>42703</v>
      </c>
      <c r="U3774">
        <f>VLOOKUP(F3774,Statenum_data!$A$1:$B$4,2,FALSE)</f>
        <v>1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 s="13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>
        <f>E3775/L3775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9">
        <f>(J3775/86400)+25569+(-6/24)</f>
        <v>42655.755173611113</v>
      </c>
      <c r="T3775" s="9">
        <f>(I3775/86400)+25569+(-6/24)</f>
        <v>42688.838888888888</v>
      </c>
      <c r="U3775">
        <f>VLOOKUP(F3775,Statenum_data!$A$1:$B$4,2,FALSE)</f>
        <v>1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 s="13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>
        <f>E3776/L3776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9">
        <f>(J3776/86400)+25569+(-6/24)</f>
        <v>42087.542303240742</v>
      </c>
      <c r="T3776" s="9">
        <f>(I3776/86400)+25569+(-6/24)</f>
        <v>42103.542303240742</v>
      </c>
      <c r="U3776">
        <f>VLOOKUP(F3776,Statenum_data!$A$1:$B$4,2,FALSE)</f>
        <v>1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 s="13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>
        <f>E3777/L3777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9">
        <f>(J3777/86400)+25569+(-6/24)</f>
        <v>42075.692627314813</v>
      </c>
      <c r="T3777" s="9">
        <f>(I3777/86400)+25569+(-6/24)</f>
        <v>42102.916666666672</v>
      </c>
      <c r="U3777">
        <f>VLOOKUP(F3777,Statenum_data!$A$1:$B$4,2,FALSE)</f>
        <v>1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 s="13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>
        <f>E3778/L3778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9">
        <f>(J3778/86400)+25569+(-6/24)</f>
        <v>41814.117800925924</v>
      </c>
      <c r="T3778" s="9">
        <f>(I3778/86400)+25569+(-6/24)</f>
        <v>41851.791666666664</v>
      </c>
      <c r="U3778">
        <f>VLOOKUP(F3778,Statenum_data!$A$1:$B$4,2,FALSE)</f>
        <v>1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 s="13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>
        <f>E3779/L3779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9">
        <f>(J3779/86400)+25569+(-6/24)</f>
        <v>41886.861354166671</v>
      </c>
      <c r="T3779" s="9">
        <f>(I3779/86400)+25569+(-6/24)</f>
        <v>41908.916666666664</v>
      </c>
      <c r="U3779">
        <f>VLOOKUP(F3779,Statenum_data!$A$1:$B$4,2,FALSE)</f>
        <v>1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 s="13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>
        <f>E3780/L3780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9">
        <f>(J3780/86400)+25569+(-6/24)</f>
        <v>41989.569212962961</v>
      </c>
      <c r="T3780" s="9">
        <f>(I3780/86400)+25569+(-6/24)</f>
        <v>42049.569212962961</v>
      </c>
      <c r="U3780">
        <f>VLOOKUP(F3780,Statenum_data!$A$1:$B$4,2,FALSE)</f>
        <v>1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 s="13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>
        <f>E3781/L3781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9">
        <f>(J3781/86400)+25569+(-6/24)</f>
        <v>42425.485416666663</v>
      </c>
      <c r="T3781" s="9">
        <f>(I3781/86400)+25569+(-6/24)</f>
        <v>42455.443749999999</v>
      </c>
      <c r="U3781">
        <f>VLOOKUP(F3781,Statenum_data!$A$1:$B$4,2,FALSE)</f>
        <v>1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 s="13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>
        <f>E3782/L3782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9">
        <f>(J3782/86400)+25569+(-6/24)</f>
        <v>42165.969733796301</v>
      </c>
      <c r="T3782" s="9">
        <f>(I3782/86400)+25569+(-6/24)</f>
        <v>42198.587500000001</v>
      </c>
      <c r="U3782">
        <f>VLOOKUP(F3782,Statenum_data!$A$1:$B$4,2,FALSE)</f>
        <v>1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 s="1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>
        <f>E3783/L3783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9">
        <f>(J3783/86400)+25569+(-6/24)</f>
        <v>41865.632928240739</v>
      </c>
      <c r="T3783" s="9">
        <f>(I3783/86400)+25569+(-6/24)</f>
        <v>41890.632928240739</v>
      </c>
      <c r="U3783">
        <f>VLOOKUP(F3783,Statenum_data!$A$1:$B$4,2,FALSE)</f>
        <v>1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 s="13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>
        <f>E3784/L3784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9">
        <f>(J3784/86400)+25569+(-6/24)</f>
        <v>42546.612233796295</v>
      </c>
      <c r="T3784" s="9">
        <f>(I3784/86400)+25569+(-6/24)</f>
        <v>42575.708333333328</v>
      </c>
      <c r="U3784">
        <f>VLOOKUP(F3784,Statenum_data!$A$1:$B$4,2,FALSE)</f>
        <v>1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 s="13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>
        <f>E3785/L3785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9">
        <f>(J3785/86400)+25569+(-6/24)</f>
        <v>42419.890277777777</v>
      </c>
      <c r="T3785" s="9">
        <f>(I3785/86400)+25569+(-6/24)</f>
        <v>42444.416666666672</v>
      </c>
      <c r="U3785">
        <f>VLOOKUP(F3785,Statenum_data!$A$1:$B$4,2,FALSE)</f>
        <v>1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 s="13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>
        <f>E3786/L3786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9">
        <f>(J3786/86400)+25569+(-6/24)</f>
        <v>42531.730694444443</v>
      </c>
      <c r="T3786" s="9">
        <f>(I3786/86400)+25569+(-6/24)</f>
        <v>42561.730694444443</v>
      </c>
      <c r="U3786">
        <f>VLOOKUP(F3786,Statenum_data!$A$1:$B$4,2,FALSE)</f>
        <v>1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 s="13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>
        <f>E3787/L3787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9">
        <f>(J3787/86400)+25569+(-6/24)</f>
        <v>42548.38853009259</v>
      </c>
      <c r="T3787" s="9">
        <f>(I3787/86400)+25569+(-6/24)</f>
        <v>42584.168749999997</v>
      </c>
      <c r="U3787">
        <f>VLOOKUP(F3787,Statenum_data!$A$1:$B$4,2,FALSE)</f>
        <v>1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 s="13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>
        <f>E3788/L3788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9">
        <f>(J3788/86400)+25569+(-6/24)</f>
        <v>42486.787905092591</v>
      </c>
      <c r="T3788" s="9">
        <f>(I3788/86400)+25569+(-6/24)</f>
        <v>42516.787905092591</v>
      </c>
      <c r="U3788">
        <f>VLOOKUP(F3788,Statenum_data!$A$1:$B$4,2,FALSE)</f>
        <v>1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 s="13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>
        <f>E3789/L3789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9">
        <f>(J3789/86400)+25569+(-6/24)</f>
        <v>42167.284791666665</v>
      </c>
      <c r="T3789" s="9">
        <f>(I3789/86400)+25569+(-6/24)</f>
        <v>42195.915972222225</v>
      </c>
      <c r="U3789">
        <f>VLOOKUP(F3789,Statenum_data!$A$1:$B$4,2,FALSE)</f>
        <v>1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 s="13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>
        <f>E3790/L3790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9">
        <f>(J3790/86400)+25569+(-6/24)</f>
        <v>42333.445821759262</v>
      </c>
      <c r="T3790" s="9">
        <f>(I3790/86400)+25569+(-6/24)</f>
        <v>42361.429166666669</v>
      </c>
      <c r="U3790">
        <f>VLOOKUP(F3790,Statenum_data!$A$1:$B$4,2,FALSE)</f>
        <v>2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 s="13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>
        <f>E3791/L3791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9">
        <f>(J3791/86400)+25569+(-6/24)</f>
        <v>42138.548819444448</v>
      </c>
      <c r="T3791" s="9">
        <f>(I3791/86400)+25569+(-6/24)</f>
        <v>42170.548819444448</v>
      </c>
      <c r="U3791">
        <f>VLOOKUP(F3791,Statenum_data!$A$1:$B$4,2,FALSE)</f>
        <v>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 s="13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t="e">
        <f>E3792/L3792</f>
        <v>#DIV/0!</v>
      </c>
      <c r="Q3792" t="str">
        <f>LEFT(N3792,FIND("/",N3792)-1)</f>
        <v>theater</v>
      </c>
      <c r="R3792" t="str">
        <f>RIGHT(N3792,LEN(N3792)-FIND("/",N3792))</f>
        <v>musical</v>
      </c>
      <c r="S3792" s="9">
        <f>(J3792/86400)+25569+(-6/24)</f>
        <v>42666.416932870372</v>
      </c>
      <c r="T3792" s="9">
        <f>(I3792/86400)+25569+(-6/24)</f>
        <v>42696.458599537036</v>
      </c>
      <c r="U3792">
        <f>VLOOKUP(F3792,Statenum_data!$A$1:$B$4,2,FALSE)</f>
        <v>2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 s="1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t="e">
        <f>E3793/L3793</f>
        <v>#DIV/0!</v>
      </c>
      <c r="Q3793" t="str">
        <f>LEFT(N3793,FIND("/",N3793)-1)</f>
        <v>theater</v>
      </c>
      <c r="R3793" t="str">
        <f>RIGHT(N3793,LEN(N3793)-FIND("/",N3793))</f>
        <v>musical</v>
      </c>
      <c r="S3793" s="9">
        <f>(J3793/86400)+25569+(-6/24)</f>
        <v>41766.442037037035</v>
      </c>
      <c r="T3793" s="9">
        <f>(I3793/86400)+25569+(-6/24)</f>
        <v>41826.442037037035</v>
      </c>
      <c r="U3793">
        <f>VLOOKUP(F3793,Statenum_data!$A$1:$B$4,2,FALSE)</f>
        <v>2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 s="13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>
        <f>E3794/L3794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9">
        <f>(J3794/86400)+25569+(-6/24)</f>
        <v>42170.197013888886</v>
      </c>
      <c r="T3794" s="9">
        <f>(I3794/86400)+25569+(-6/24)</f>
        <v>42200.197013888886</v>
      </c>
      <c r="U3794">
        <f>VLOOKUP(F3794,Statenum_data!$A$1:$B$4,2,FALSE)</f>
        <v>2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 s="13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>
        <f>E3795/L3795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9">
        <f>(J3795/86400)+25569+(-6/24)</f>
        <v>41968.688993055555</v>
      </c>
      <c r="T3795" s="9">
        <f>(I3795/86400)+25569+(-6/24)</f>
        <v>41989.688993055555</v>
      </c>
      <c r="U3795">
        <f>VLOOKUP(F3795,Statenum_data!$A$1:$B$4,2,FALSE)</f>
        <v>2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 s="13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>
        <f>E3796/L3796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9">
        <f>(J3796/86400)+25569+(-6/24)</f>
        <v>42132.33048611111</v>
      </c>
      <c r="T3796" s="9">
        <f>(I3796/86400)+25569+(-6/24)</f>
        <v>42162.33048611111</v>
      </c>
      <c r="U3796">
        <f>VLOOKUP(F3796,Statenum_data!$A$1:$B$4,2,FALSE)</f>
        <v>2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 s="13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>
        <f>E3797/L3797</f>
        <v>5</v>
      </c>
      <c r="Q3797" t="str">
        <f>LEFT(N3797,FIND("/",N3797)-1)</f>
        <v>theater</v>
      </c>
      <c r="R3797" t="str">
        <f>RIGHT(N3797,LEN(N3797)-FIND("/",N3797))</f>
        <v>musical</v>
      </c>
      <c r="S3797" s="9">
        <f>(J3797/86400)+25569+(-6/24)</f>
        <v>42201.186226851853</v>
      </c>
      <c r="T3797" s="9">
        <f>(I3797/86400)+25569+(-6/24)</f>
        <v>42244.6875</v>
      </c>
      <c r="U3797">
        <f>VLOOKUP(F3797,Statenum_data!$A$1:$B$4,2,FALSE)</f>
        <v>2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 s="13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>
        <f>E3798/L3798</f>
        <v>1</v>
      </c>
      <c r="Q3798" t="str">
        <f>LEFT(N3798,FIND("/",N3798)-1)</f>
        <v>theater</v>
      </c>
      <c r="R3798" t="str">
        <f>RIGHT(N3798,LEN(N3798)-FIND("/",N3798))</f>
        <v>musical</v>
      </c>
      <c r="S3798" s="9">
        <f>(J3798/86400)+25569+(-6/24)</f>
        <v>42688.779583333337</v>
      </c>
      <c r="T3798" s="9">
        <f>(I3798/86400)+25569+(-6/24)</f>
        <v>42748.779583333337</v>
      </c>
      <c r="U3798">
        <f>VLOOKUP(F3798,Statenum_data!$A$1:$B$4,2,FALSE)</f>
        <v>2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 s="13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>
        <f>E3799/L3799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9">
        <f>(J3799/86400)+25569+(-6/24)</f>
        <v>42084.631539351853</v>
      </c>
      <c r="T3799" s="9">
        <f>(I3799/86400)+25569+(-6/24)</f>
        <v>42114.631539351853</v>
      </c>
      <c r="U3799">
        <f>VLOOKUP(F3799,Statenum_data!$A$1:$B$4,2,FALSE)</f>
        <v>2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 s="13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>
        <f>E3800/L3800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9">
        <f>(J3800/86400)+25569+(-6/24)</f>
        <v>41831.472777777773</v>
      </c>
      <c r="T3800" s="9">
        <f>(I3800/86400)+25569+(-6/24)</f>
        <v>41861.472777777773</v>
      </c>
      <c r="U3800">
        <f>VLOOKUP(F3800,Statenum_data!$A$1:$B$4,2,FALSE)</f>
        <v>2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 s="13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>
        <f>E3801/L3801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9">
        <f>(J3801/86400)+25569+(-6/24)</f>
        <v>42410.68105324074</v>
      </c>
      <c r="T3801" s="9">
        <f>(I3801/86400)+25569+(-6/24)</f>
        <v>42440.68105324074</v>
      </c>
      <c r="U3801">
        <f>VLOOKUP(F3801,Statenum_data!$A$1:$B$4,2,FALSE)</f>
        <v>2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 s="13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>
        <f>E3802/L3802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9">
        <f>(J3802/86400)+25569+(-6/24)</f>
        <v>41982.487071759257</v>
      </c>
      <c r="T3802" s="9">
        <f>(I3802/86400)+25569+(-6/24)</f>
        <v>42014.957638888889</v>
      </c>
      <c r="U3802">
        <f>VLOOKUP(F3802,Statenum_data!$A$1:$B$4,2,FALSE)</f>
        <v>2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 s="1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>
        <f>E3803/L3803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9">
        <f>(J3803/86400)+25569+(-6/24)</f>
        <v>41975.426111111112</v>
      </c>
      <c r="T3803" s="9">
        <f>(I3803/86400)+25569+(-6/24)</f>
        <v>42006.426111111112</v>
      </c>
      <c r="U3803">
        <f>VLOOKUP(F3803,Statenum_data!$A$1:$B$4,2,FALSE)</f>
        <v>2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 s="13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t="e">
        <f>E3804/L3804</f>
        <v>#DIV/0!</v>
      </c>
      <c r="Q3804" t="str">
        <f>LEFT(N3804,FIND("/",N3804)-1)</f>
        <v>theater</v>
      </c>
      <c r="R3804" t="str">
        <f>RIGHT(N3804,LEN(N3804)-FIND("/",N3804))</f>
        <v>musical</v>
      </c>
      <c r="S3804" s="9">
        <f>(J3804/86400)+25569+(-6/24)</f>
        <v>42268.876226851848</v>
      </c>
      <c r="T3804" s="9">
        <f>(I3804/86400)+25569+(-6/24)</f>
        <v>42298.876226851848</v>
      </c>
      <c r="U3804">
        <f>VLOOKUP(F3804,Statenum_data!$A$1:$B$4,2,FALSE)</f>
        <v>2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 s="13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>
        <f>E3805/L3805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9">
        <f>(J3805/86400)+25569+(-6/24)</f>
        <v>42403.721851851849</v>
      </c>
      <c r="T3805" s="9">
        <f>(I3805/86400)+25569+(-6/24)</f>
        <v>42433.721851851849</v>
      </c>
      <c r="U3805">
        <f>VLOOKUP(F3805,Statenum_data!$A$1:$B$4,2,FALSE)</f>
        <v>2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 s="13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t="e">
        <f>E3806/L3806</f>
        <v>#DIV/0!</v>
      </c>
      <c r="Q3806" t="str">
        <f>LEFT(N3806,FIND("/",N3806)-1)</f>
        <v>theater</v>
      </c>
      <c r="R3806" t="str">
        <f>RIGHT(N3806,LEN(N3806)-FIND("/",N3806))</f>
        <v>musical</v>
      </c>
      <c r="S3806" s="9">
        <f>(J3806/86400)+25569+(-6/24)</f>
        <v>42526.75953703704</v>
      </c>
      <c r="T3806" s="9">
        <f>(I3806/86400)+25569+(-6/24)</f>
        <v>42582.041666666672</v>
      </c>
      <c r="U3806">
        <f>VLOOKUP(F3806,Statenum_data!$A$1:$B$4,2,FALSE)</f>
        <v>2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 s="13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>
        <f>E3807/L3807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9">
        <f>(J3807/86400)+25569+(-6/24)</f>
        <v>41849.637037037035</v>
      </c>
      <c r="T3807" s="9">
        <f>(I3807/86400)+25569+(-6/24)</f>
        <v>41909.637037037035</v>
      </c>
      <c r="U3807">
        <f>VLOOKUP(F3807,Statenum_data!$A$1:$B$4,2,FALSE)</f>
        <v>2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 s="13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>
        <f>E3808/L3808</f>
        <v>5</v>
      </c>
      <c r="Q3808" t="str">
        <f>LEFT(N3808,FIND("/",N3808)-1)</f>
        <v>theater</v>
      </c>
      <c r="R3808" t="str">
        <f>RIGHT(N3808,LEN(N3808)-FIND("/",N3808))</f>
        <v>musical</v>
      </c>
      <c r="S3808" s="9">
        <f>(J3808/86400)+25569+(-6/24)</f>
        <v>41799.009039351848</v>
      </c>
      <c r="T3808" s="9">
        <f>(I3808/86400)+25569+(-6/24)</f>
        <v>41819.009039351848</v>
      </c>
      <c r="U3808">
        <f>VLOOKUP(F3808,Statenum_data!$A$1:$B$4,2,FALSE)</f>
        <v>2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 s="13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>
        <f>E3809/L3809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9">
        <f>(J3809/86400)+25569+(-6/24)</f>
        <v>42090.659016203703</v>
      </c>
      <c r="T3809" s="9">
        <f>(I3809/86400)+25569+(-6/24)</f>
        <v>42097.659016203703</v>
      </c>
      <c r="U3809">
        <f>VLOOKUP(F3809,Statenum_data!$A$1:$B$4,2,FALSE)</f>
        <v>2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 s="13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>
        <f>E3810/L3810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9">
        <f>(J3810/86400)+25569+(-6/24)</f>
        <v>42059.203923611116</v>
      </c>
      <c r="T3810" s="9">
        <f>(I3810/86400)+25569+(-6/24)</f>
        <v>42119.162256944444</v>
      </c>
      <c r="U3810">
        <f>VLOOKUP(F3810,Statenum_data!$A$1:$B$4,2,FALSE)</f>
        <v>1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 s="13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>
        <f>E3811/L3811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9">
        <f>(J3811/86400)+25569+(-6/24)</f>
        <v>41800.276701388888</v>
      </c>
      <c r="T3811" s="9">
        <f>(I3811/86400)+25569+(-6/24)</f>
        <v>41850.708333333336</v>
      </c>
      <c r="U3811">
        <f>VLOOKUP(F3811,Statenum_data!$A$1:$B$4,2,FALSE)</f>
        <v>1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 s="13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>
        <f>E3812/L3812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9">
        <f>(J3812/86400)+25569+(-6/24)</f>
        <v>42054.599050925928</v>
      </c>
      <c r="T3812" s="9">
        <f>(I3812/86400)+25569+(-6/24)</f>
        <v>42084.557384259257</v>
      </c>
      <c r="U3812">
        <f>VLOOKUP(F3812,Statenum_data!$A$1:$B$4,2,FALSE)</f>
        <v>1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 s="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>
        <f>E3813/L3813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9">
        <f>(J3813/86400)+25569+(-6/24)</f>
        <v>42487.37700231481</v>
      </c>
      <c r="T3813" s="9">
        <f>(I3813/86400)+25569+(-6/24)</f>
        <v>42521.208333333328</v>
      </c>
      <c r="U3813">
        <f>VLOOKUP(F3813,Statenum_data!$A$1:$B$4,2,FALSE)</f>
        <v>1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 s="13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>
        <f>E3814/L3814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9">
        <f>(J3814/86400)+25569+(-6/24)</f>
        <v>42109.501250000001</v>
      </c>
      <c r="T3814" s="9">
        <f>(I3814/86400)+25569+(-6/24)</f>
        <v>42155.915972222225</v>
      </c>
      <c r="U3814">
        <f>VLOOKUP(F3814,Statenum_data!$A$1:$B$4,2,FALSE)</f>
        <v>1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 s="13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>
        <f>E3815/L3815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9">
        <f>(J3815/86400)+25569+(-6/24)</f>
        <v>42497.025706018518</v>
      </c>
      <c r="T3815" s="9">
        <f>(I3815/86400)+25569+(-6/24)</f>
        <v>42535.654861111107</v>
      </c>
      <c r="U3815">
        <f>VLOOKUP(F3815,Statenum_data!$A$1:$B$4,2,FALSE)</f>
        <v>1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 s="13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>
        <f>E3816/L3816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9">
        <f>(J3816/86400)+25569+(-6/24)</f>
        <v>42058.654074074075</v>
      </c>
      <c r="T3816" s="9">
        <f>(I3816/86400)+25569+(-6/24)</f>
        <v>42094.915972222225</v>
      </c>
      <c r="U3816">
        <f>VLOOKUP(F3816,Statenum_data!$A$1:$B$4,2,FALSE)</f>
        <v>1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 s="13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>
        <f>E3817/L3817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9">
        <f>(J3817/86400)+25569+(-6/24)</f>
        <v>42207.009918981479</v>
      </c>
      <c r="T3817" s="9">
        <f>(I3817/86400)+25569+(-6/24)</f>
        <v>42236.708333333328</v>
      </c>
      <c r="U3817">
        <f>VLOOKUP(F3817,Statenum_data!$A$1:$B$4,2,FALSE)</f>
        <v>1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 s="13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>
        <f>E3818/L3818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9">
        <f>(J3818/86400)+25569+(-6/24)</f>
        <v>41807.440081018518</v>
      </c>
      <c r="T3818" s="9">
        <f>(I3818/86400)+25569+(-6/24)</f>
        <v>41837.440081018518</v>
      </c>
      <c r="U3818">
        <f>VLOOKUP(F3818,Statenum_data!$A$1:$B$4,2,FALSE)</f>
        <v>1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 s="13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>
        <f>E3819/L3819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9">
        <f>(J3819/86400)+25569+(-6/24)</f>
        <v>42284.44694444444</v>
      </c>
      <c r="T3819" s="9">
        <f>(I3819/86400)+25569+(-6/24)</f>
        <v>42300.915972222225</v>
      </c>
      <c r="U3819">
        <f>VLOOKUP(F3819,Statenum_data!$A$1:$B$4,2,FALSE)</f>
        <v>1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 s="13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>
        <f>E3820/L3820</f>
        <v>57</v>
      </c>
      <c r="Q3820" t="str">
        <f>LEFT(N3820,FIND("/",N3820)-1)</f>
        <v>theater</v>
      </c>
      <c r="R3820" t="str">
        <f>RIGHT(N3820,LEN(N3820)-FIND("/",N3820))</f>
        <v>plays</v>
      </c>
      <c r="S3820" s="9">
        <f>(J3820/86400)+25569+(-6/24)</f>
        <v>42045.59238425926</v>
      </c>
      <c r="T3820" s="9">
        <f>(I3820/86400)+25569+(-6/24)</f>
        <v>42075.550717592589</v>
      </c>
      <c r="U3820">
        <f>VLOOKUP(F3820,Statenum_data!$A$1:$B$4,2,FALSE)</f>
        <v>1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 s="13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>
        <f>E3821/L3821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9">
        <f>(J3821/86400)+25569+(-6/24)</f>
        <v>42183.959537037037</v>
      </c>
      <c r="T3821" s="9">
        <f>(I3821/86400)+25569+(-6/24)</f>
        <v>42202.626388888893</v>
      </c>
      <c r="U3821">
        <f>VLOOKUP(F3821,Statenum_data!$A$1:$B$4,2,FALSE)</f>
        <v>1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 s="13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>
        <f>E3822/L3822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9">
        <f>(J3822/86400)+25569+(-6/24)</f>
        <v>42160.401817129634</v>
      </c>
      <c r="T3822" s="9">
        <f>(I3822/86400)+25569+(-6/24)</f>
        <v>42190.401817129634</v>
      </c>
      <c r="U3822">
        <f>VLOOKUP(F3822,Statenum_data!$A$1:$B$4,2,FALSE)</f>
        <v>1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 s="1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>
        <f>E3823/L3823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9">
        <f>(J3823/86400)+25569+(-6/24)</f>
        <v>42340.930636574078</v>
      </c>
      <c r="T3823" s="9">
        <f>(I3823/86400)+25569+(-6/24)</f>
        <v>42372.930636574078</v>
      </c>
      <c r="U3823">
        <f>VLOOKUP(F3823,Statenum_data!$A$1:$B$4,2,FALSE)</f>
        <v>1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 s="13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>
        <f>E3824/L3824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9">
        <f>(J3824/86400)+25569+(-6/24)</f>
        <v>42329.588159722218</v>
      </c>
      <c r="T3824" s="9">
        <f>(I3824/86400)+25569+(-6/24)</f>
        <v>42388.707638888889</v>
      </c>
      <c r="U3824">
        <f>VLOOKUP(F3824,Statenum_data!$A$1:$B$4,2,FALSE)</f>
        <v>1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 s="13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>
        <f>E3825/L3825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9">
        <f>(J3825/86400)+25569+(-6/24)</f>
        <v>42170.660231481481</v>
      </c>
      <c r="T3825" s="9">
        <f>(I3825/86400)+25569+(-6/24)</f>
        <v>42204.915972222225</v>
      </c>
      <c r="U3825">
        <f>VLOOKUP(F3825,Statenum_data!$A$1:$B$4,2,FALSE)</f>
        <v>1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 s="13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>
        <f>E3826/L3826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9">
        <f>(J3826/86400)+25569+(-6/24)</f>
        <v>42571.376192129625</v>
      </c>
      <c r="T3826" s="9">
        <f>(I3826/86400)+25569+(-6/24)</f>
        <v>42583.320138888885</v>
      </c>
      <c r="U3826">
        <f>VLOOKUP(F3826,Statenum_data!$A$1:$B$4,2,FALSE)</f>
        <v>1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 s="13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>
        <f>E3827/L3827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9">
        <f>(J3827/86400)+25569+(-6/24)</f>
        <v>42150.819606481484</v>
      </c>
      <c r="T3827" s="9">
        <f>(I3827/86400)+25569+(-6/24)</f>
        <v>42171.819606481484</v>
      </c>
      <c r="U3827">
        <f>VLOOKUP(F3827,Statenum_data!$A$1:$B$4,2,FALSE)</f>
        <v>1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 s="13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>
        <f>E3828/L3828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9">
        <f>(J3828/86400)+25569+(-6/24)</f>
        <v>42101.173541666663</v>
      </c>
      <c r="T3828" s="9">
        <f>(I3828/86400)+25569+(-6/24)</f>
        <v>42131.173541666663</v>
      </c>
      <c r="U3828">
        <f>VLOOKUP(F3828,Statenum_data!$A$1:$B$4,2,FALSE)</f>
        <v>1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 s="13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>
        <f>E3829/L3829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9">
        <f>(J3829/86400)+25569+(-6/24)</f>
        <v>42034.678252314814</v>
      </c>
      <c r="T3829" s="9">
        <f>(I3829/86400)+25569+(-6/24)</f>
        <v>42089.75</v>
      </c>
      <c r="U3829">
        <f>VLOOKUP(F3829,Statenum_data!$A$1:$B$4,2,FALSE)</f>
        <v>1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 s="13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>
        <f>E3830/L3830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9">
        <f>(J3830/86400)+25569+(-6/24)</f>
        <v>41944.277627314819</v>
      </c>
      <c r="T3830" s="9">
        <f>(I3830/86400)+25569+(-6/24)</f>
        <v>42004.319293981476</v>
      </c>
      <c r="U3830">
        <f>VLOOKUP(F3830,Statenum_data!$A$1:$B$4,2,FALSE)</f>
        <v>1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 s="13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>
        <f>E3831/L3831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9">
        <f>(J3831/86400)+25569+(-6/24)</f>
        <v>42593.615405092598</v>
      </c>
      <c r="T3831" s="9">
        <f>(I3831/86400)+25569+(-6/24)</f>
        <v>42613.615405092598</v>
      </c>
      <c r="U3831">
        <f>VLOOKUP(F3831,Statenum_data!$A$1:$B$4,2,FALSE)</f>
        <v>1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 s="13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>
        <f>E3832/L3832</f>
        <v>75</v>
      </c>
      <c r="Q3832" t="str">
        <f>LEFT(N3832,FIND("/",N3832)-1)</f>
        <v>theater</v>
      </c>
      <c r="R3832" t="str">
        <f>RIGHT(N3832,LEN(N3832)-FIND("/",N3832))</f>
        <v>plays</v>
      </c>
      <c r="S3832" s="9">
        <f>(J3832/86400)+25569+(-6/24)</f>
        <v>42503.490868055553</v>
      </c>
      <c r="T3832" s="9">
        <f>(I3832/86400)+25569+(-6/24)</f>
        <v>42517.490868055553</v>
      </c>
      <c r="U3832">
        <f>VLOOKUP(F3832,Statenum_data!$A$1:$B$4,2,FALSE)</f>
        <v>1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 s="1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>
        <f>E3833/L3833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9">
        <f>(J3833/86400)+25569+(-6/24)</f>
        <v>41927.598900462966</v>
      </c>
      <c r="T3833" s="9">
        <f>(I3833/86400)+25569+(-6/24)</f>
        <v>41948.640567129631</v>
      </c>
      <c r="U3833">
        <f>VLOOKUP(F3833,Statenum_data!$A$1:$B$4,2,FALSE)</f>
        <v>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 s="13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>
        <f>E3834/L3834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9">
        <f>(J3834/86400)+25569+(-6/24)</f>
        <v>42374.864988425921</v>
      </c>
      <c r="T3834" s="9">
        <f>(I3834/86400)+25569+(-6/24)</f>
        <v>42419.864988425921</v>
      </c>
      <c r="U3834">
        <f>VLOOKUP(F3834,Statenum_data!$A$1:$B$4,2,FALSE)</f>
        <v>1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 s="13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>
        <f>E3835/L3835</f>
        <v>70</v>
      </c>
      <c r="Q3835" t="str">
        <f>LEFT(N3835,FIND("/",N3835)-1)</f>
        <v>theater</v>
      </c>
      <c r="R3835" t="str">
        <f>RIGHT(N3835,LEN(N3835)-FIND("/",N3835))</f>
        <v>plays</v>
      </c>
      <c r="S3835" s="9">
        <f>(J3835/86400)+25569+(-6/24)</f>
        <v>41963.622361111113</v>
      </c>
      <c r="T3835" s="9">
        <f>(I3835/86400)+25569+(-6/24)</f>
        <v>41974.547916666663</v>
      </c>
      <c r="U3835">
        <f>VLOOKUP(F3835,Statenum_data!$A$1:$B$4,2,FALSE)</f>
        <v>1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 s="13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>
        <f>E3836/L3836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9">
        <f>(J3836/86400)+25569+(-6/24)</f>
        <v>42143.195219907408</v>
      </c>
      <c r="T3836" s="9">
        <f>(I3836/86400)+25569+(-6/24)</f>
        <v>42173.195219907408</v>
      </c>
      <c r="U3836">
        <f>VLOOKUP(F3836,Statenum_data!$A$1:$B$4,2,FALSE)</f>
        <v>1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 s="13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>
        <f>E3837/L3837</f>
        <v>40</v>
      </c>
      <c r="Q3837" t="str">
        <f>LEFT(N3837,FIND("/",N3837)-1)</f>
        <v>theater</v>
      </c>
      <c r="R3837" t="str">
        <f>RIGHT(N3837,LEN(N3837)-FIND("/",N3837))</f>
        <v>plays</v>
      </c>
      <c r="S3837" s="9">
        <f>(J3837/86400)+25569+(-6/24)</f>
        <v>42460.69222222222</v>
      </c>
      <c r="T3837" s="9">
        <f>(I3837/86400)+25569+(-6/24)</f>
        <v>42481.69222222222</v>
      </c>
      <c r="U3837">
        <f>VLOOKUP(F3837,Statenum_data!$A$1:$B$4,2,FALSE)</f>
        <v>1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 s="13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>
        <f>E3838/L3838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9">
        <f>(J3838/86400)+25569+(-6/24)</f>
        <v>42553.676527777774</v>
      </c>
      <c r="T3838" s="9">
        <f>(I3838/86400)+25569+(-6/24)</f>
        <v>42584.922916666663</v>
      </c>
      <c r="U3838">
        <f>VLOOKUP(F3838,Statenum_data!$A$1:$B$4,2,FALSE)</f>
        <v>1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 s="13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>
        <f>E3839/L3839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9">
        <f>(J3839/86400)+25569+(-6/24)</f>
        <v>42152.515717592592</v>
      </c>
      <c r="T3839" s="9">
        <f>(I3839/86400)+25569+(-6/24)</f>
        <v>42188.515717592592</v>
      </c>
      <c r="U3839">
        <f>VLOOKUP(F3839,Statenum_data!$A$1:$B$4,2,FALSE)</f>
        <v>1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 s="13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>
        <f>E3840/L3840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9">
        <f>(J3840/86400)+25569+(-6/24)</f>
        <v>42116.460752314815</v>
      </c>
      <c r="T3840" s="9">
        <f>(I3840/86400)+25569+(-6/24)</f>
        <v>42146.460752314815</v>
      </c>
      <c r="U3840">
        <f>VLOOKUP(F3840,Statenum_data!$A$1:$B$4,2,FALSE)</f>
        <v>1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 s="13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>
        <f>E3841/L3841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9">
        <f>(J3841/86400)+25569+(-6/24)</f>
        <v>42154.892638888894</v>
      </c>
      <c r="T3841" s="9">
        <f>(I3841/86400)+25569+(-6/24)</f>
        <v>42214.892638888894</v>
      </c>
      <c r="U3841">
        <f>VLOOKUP(F3841,Statenum_data!$A$1:$B$4,2,FALSE)</f>
        <v>1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 s="13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>
        <f>E3842/L3842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9">
        <f>(J3842/86400)+25569+(-6/24)</f>
        <v>42432.451724537037</v>
      </c>
      <c r="T3842" s="9">
        <f>(I3842/86400)+25569+(-6/24)</f>
        <v>42457.410057870366</v>
      </c>
      <c r="U3842">
        <f>VLOOKUP(F3842,Statenum_data!$A$1:$B$4,2,FALSE)</f>
        <v>1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 s="1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>
        <f>E3843/L3843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9">
        <f>(J3843/86400)+25569+(-6/24)</f>
        <v>41780.535729166666</v>
      </c>
      <c r="T3843" s="9">
        <f>(I3843/86400)+25569+(-6/24)</f>
        <v>41840.535729166666</v>
      </c>
      <c r="U3843">
        <f>VLOOKUP(F3843,Statenum_data!$A$1:$B$4,2,FALSE)</f>
        <v>2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 s="13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>
        <f>E3844/L3844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9">
        <f>(J3844/86400)+25569+(-6/24)</f>
        <v>41740.243657407409</v>
      </c>
      <c r="T3844" s="9">
        <f>(I3844/86400)+25569+(-6/24)</f>
        <v>41770.243657407409</v>
      </c>
      <c r="U3844">
        <f>VLOOKUP(F3844,Statenum_data!$A$1:$B$4,2,FALSE)</f>
        <v>2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 s="13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>
        <f>E3845/L3845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9">
        <f>(J3845/86400)+25569+(-6/24)</f>
        <v>41765.822500000002</v>
      </c>
      <c r="T3845" s="9">
        <f>(I3845/86400)+25569+(-6/24)</f>
        <v>41790.822500000002</v>
      </c>
      <c r="U3845">
        <f>VLOOKUP(F3845,Statenum_data!$A$1:$B$4,2,FALSE)</f>
        <v>2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 s="13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>
        <f>E3846/L3846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9">
        <f>(J3846/86400)+25569+(-6/24)</f>
        <v>41766.367291666669</v>
      </c>
      <c r="T3846" s="9">
        <f>(I3846/86400)+25569+(-6/24)</f>
        <v>41793.040972222225</v>
      </c>
      <c r="U3846">
        <f>VLOOKUP(F3846,Statenum_data!$A$1:$B$4,2,FALSE)</f>
        <v>2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 s="13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>
        <f>E3847/L3847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9">
        <f>(J3847/86400)+25569+(-6/24)</f>
        <v>42248.377013888894</v>
      </c>
      <c r="T3847" s="9">
        <f>(I3847/86400)+25569+(-6/24)</f>
        <v>42278.377013888894</v>
      </c>
      <c r="U3847">
        <f>VLOOKUP(F3847,Statenum_data!$A$1:$B$4,2,FALSE)</f>
        <v>2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 s="13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>
        <f>E3848/L3848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9">
        <f>(J3848/86400)+25569+(-6/24)</f>
        <v>41884.971550925926</v>
      </c>
      <c r="T3848" s="9">
        <f>(I3848/86400)+25569+(-6/24)</f>
        <v>41916.040972222225</v>
      </c>
      <c r="U3848">
        <f>VLOOKUP(F3848,Statenum_data!$A$1:$B$4,2,FALSE)</f>
        <v>2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 s="13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>
        <f>E3849/L3849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9">
        <f>(J3849/86400)+25569+(-6/24)</f>
        <v>42158.974432870367</v>
      </c>
      <c r="T3849" s="9">
        <f>(I3849/86400)+25569+(-6/24)</f>
        <v>42203.974432870367</v>
      </c>
      <c r="U3849">
        <f>VLOOKUP(F3849,Statenum_data!$A$1:$B$4,2,FALSE)</f>
        <v>2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 s="13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>
        <f>E3850/L3850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9">
        <f>(J3850/86400)+25569+(-6/24)</f>
        <v>42265.567002314812</v>
      </c>
      <c r="T3850" s="9">
        <f>(I3850/86400)+25569+(-6/24)</f>
        <v>42295.567002314812</v>
      </c>
      <c r="U3850">
        <f>VLOOKUP(F3850,Statenum_data!$A$1:$B$4,2,FALSE)</f>
        <v>2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 s="13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>
        <f>E3851/L3851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9">
        <f>(J3851/86400)+25569+(-6/24)</f>
        <v>42136.517175925925</v>
      </c>
      <c r="T3851" s="9">
        <f>(I3851/86400)+25569+(-6/24)</f>
        <v>42166.517175925925</v>
      </c>
      <c r="U3851">
        <f>VLOOKUP(F3851,Statenum_data!$A$1:$B$4,2,FALSE)</f>
        <v>2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 s="13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>
        <f>E3852/L3852</f>
        <v>9.5</v>
      </c>
      <c r="Q3852" t="str">
        <f>LEFT(N3852,FIND("/",N3852)-1)</f>
        <v>theater</v>
      </c>
      <c r="R3852" t="str">
        <f>RIGHT(N3852,LEN(N3852)-FIND("/",N3852))</f>
        <v>plays</v>
      </c>
      <c r="S3852" s="9">
        <f>(J3852/86400)+25569+(-6/24)</f>
        <v>41974.874340277776</v>
      </c>
      <c r="T3852" s="9">
        <f>(I3852/86400)+25569+(-6/24)</f>
        <v>42004.874340277776</v>
      </c>
      <c r="U3852">
        <f>VLOOKUP(F3852,Statenum_data!$A$1:$B$4,2,FALSE)</f>
        <v>2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 s="1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>
        <f>E3853/L3853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9">
        <f>(J3853/86400)+25569+(-6/24)</f>
        <v>42172.189571759256</v>
      </c>
      <c r="T3853" s="9">
        <f>(I3853/86400)+25569+(-6/24)</f>
        <v>42202.189571759256</v>
      </c>
      <c r="U3853">
        <f>VLOOKUP(F3853,Statenum_data!$A$1:$B$4,2,FALSE)</f>
        <v>2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 s="13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>
        <f>E3854/L3854</f>
        <v>10</v>
      </c>
      <c r="Q3854" t="str">
        <f>LEFT(N3854,FIND("/",N3854)-1)</f>
        <v>theater</v>
      </c>
      <c r="R3854" t="str">
        <f>RIGHT(N3854,LEN(N3854)-FIND("/",N3854))</f>
        <v>plays</v>
      </c>
      <c r="S3854" s="9">
        <f>(J3854/86400)+25569+(-6/24)</f>
        <v>42064.940694444449</v>
      </c>
      <c r="T3854" s="9">
        <f>(I3854/86400)+25569+(-6/24)</f>
        <v>42089.899027777778</v>
      </c>
      <c r="U3854">
        <f>VLOOKUP(F3854,Statenum_data!$A$1:$B$4,2,FALSE)</f>
        <v>2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 s="13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>
        <f>E3855/L3855</f>
        <v>13</v>
      </c>
      <c r="Q3855" t="str">
        <f>LEFT(N3855,FIND("/",N3855)-1)</f>
        <v>theater</v>
      </c>
      <c r="R3855" t="str">
        <f>RIGHT(N3855,LEN(N3855)-FIND("/",N3855))</f>
        <v>plays</v>
      </c>
      <c r="S3855" s="9">
        <f>(J3855/86400)+25569+(-6/24)</f>
        <v>41848.59002314815</v>
      </c>
      <c r="T3855" s="9">
        <f>(I3855/86400)+25569+(-6/24)</f>
        <v>41883.59002314815</v>
      </c>
      <c r="U3855">
        <f>VLOOKUP(F3855,Statenum_data!$A$1:$B$4,2,FALSE)</f>
        <v>2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 s="13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>
        <f>E3856/L3856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9">
        <f>(J3856/86400)+25569+(-6/24)</f>
        <v>42103.634930555556</v>
      </c>
      <c r="T3856" s="9">
        <f>(I3856/86400)+25569+(-6/24)</f>
        <v>42133.634930555556</v>
      </c>
      <c r="U3856">
        <f>VLOOKUP(F3856,Statenum_data!$A$1:$B$4,2,FALSE)</f>
        <v>2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 s="13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>
        <f>E3857/L3857</f>
        <v>25</v>
      </c>
      <c r="Q3857" t="str">
        <f>LEFT(N3857,FIND("/",N3857)-1)</f>
        <v>theater</v>
      </c>
      <c r="R3857" t="str">
        <f>RIGHT(N3857,LEN(N3857)-FIND("/",N3857))</f>
        <v>plays</v>
      </c>
      <c r="S3857" s="9">
        <f>(J3857/86400)+25569+(-6/24)</f>
        <v>42059.720729166671</v>
      </c>
      <c r="T3857" s="9">
        <f>(I3857/86400)+25569+(-6/24)</f>
        <v>42089.679062499999</v>
      </c>
      <c r="U3857">
        <f>VLOOKUP(F3857,Statenum_data!$A$1:$B$4,2,FALSE)</f>
        <v>2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 s="13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>
        <f>E3858/L3858</f>
        <v>1</v>
      </c>
      <c r="Q3858" t="str">
        <f>LEFT(N3858,FIND("/",N3858)-1)</f>
        <v>theater</v>
      </c>
      <c r="R3858" t="str">
        <f>RIGHT(N3858,LEN(N3858)-FIND("/",N3858))</f>
        <v>plays</v>
      </c>
      <c r="S3858" s="9">
        <f>(J3858/86400)+25569+(-6/24)</f>
        <v>42041.493090277778</v>
      </c>
      <c r="T3858" s="9">
        <f>(I3858/86400)+25569+(-6/24)</f>
        <v>42071.451423611114</v>
      </c>
      <c r="U3858">
        <f>VLOOKUP(F3858,Statenum_data!$A$1:$B$4,2,FALSE)</f>
        <v>2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 s="13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>
        <f>E3859/L3859</f>
        <v>65</v>
      </c>
      <c r="Q3859" t="str">
        <f>LEFT(N3859,FIND("/",N3859)-1)</f>
        <v>theater</v>
      </c>
      <c r="R3859" t="str">
        <f>RIGHT(N3859,LEN(N3859)-FIND("/",N3859))</f>
        <v>plays</v>
      </c>
      <c r="S3859" s="9">
        <f>(J3859/86400)+25569+(-6/24)</f>
        <v>41829.48715277778</v>
      </c>
      <c r="T3859" s="9">
        <f>(I3859/86400)+25569+(-6/24)</f>
        <v>41852.466666666667</v>
      </c>
      <c r="U3859">
        <f>VLOOKUP(F3859,Statenum_data!$A$1:$B$4,2,FALSE)</f>
        <v>2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 s="13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>
        <f>E3860/L3860</f>
        <v>10</v>
      </c>
      <c r="Q3860" t="str">
        <f>LEFT(N3860,FIND("/",N3860)-1)</f>
        <v>theater</v>
      </c>
      <c r="R3860" t="str">
        <f>RIGHT(N3860,LEN(N3860)-FIND("/",N3860))</f>
        <v>plays</v>
      </c>
      <c r="S3860" s="9">
        <f>(J3860/86400)+25569+(-6/24)</f>
        <v>42128.181064814809</v>
      </c>
      <c r="T3860" s="9">
        <f>(I3860/86400)+25569+(-6/24)</f>
        <v>42146.625</v>
      </c>
      <c r="U3860">
        <f>VLOOKUP(F3860,Statenum_data!$A$1:$B$4,2,FALSE)</f>
        <v>2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 s="13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>
        <f>E3861/L3861</f>
        <v>1</v>
      </c>
      <c r="Q3861" t="str">
        <f>LEFT(N3861,FIND("/",N3861)-1)</f>
        <v>theater</v>
      </c>
      <c r="R3861" t="str">
        <f>RIGHT(N3861,LEN(N3861)-FIND("/",N3861))</f>
        <v>plays</v>
      </c>
      <c r="S3861" s="9">
        <f>(J3861/86400)+25569+(-6/24)</f>
        <v>41789.643599537041</v>
      </c>
      <c r="T3861" s="9">
        <f>(I3861/86400)+25569+(-6/24)</f>
        <v>41815.625</v>
      </c>
      <c r="U3861">
        <f>VLOOKUP(F3861,Statenum_data!$A$1:$B$4,2,FALSE)</f>
        <v>2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 s="13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>
        <f>E3862/L3862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9">
        <f>(J3862/86400)+25569+(-6/24)</f>
        <v>41833.410995370374</v>
      </c>
      <c r="T3862" s="9">
        <f>(I3862/86400)+25569+(-6/24)</f>
        <v>41863.410995370374</v>
      </c>
      <c r="U3862">
        <f>VLOOKUP(F3862,Statenum_data!$A$1:$B$4,2,FALSE)</f>
        <v>2</v>
      </c>
    </row>
    <row r="3863" spans="1:21" x14ac:dyDescent="0.2">
      <c r="A3863">
        <v>3861</v>
      </c>
      <c r="B3863" s="3" t="s">
        <v>3858</v>
      </c>
      <c r="C3863" s="3" t="s">
        <v>7970</v>
      </c>
      <c r="D3863" s="1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>
        <f>E3863/L3863</f>
        <v>100</v>
      </c>
      <c r="Q3863" t="str">
        <f>LEFT(N3863,FIND("/",N3863)-1)</f>
        <v>theater</v>
      </c>
      <c r="R3863" t="str">
        <f>RIGHT(N3863,LEN(N3863)-FIND("/",N3863))</f>
        <v>plays</v>
      </c>
      <c r="S3863" s="9">
        <f>(J3863/86400)+25569+(-6/24)</f>
        <v>41914.340011574073</v>
      </c>
      <c r="T3863" s="9">
        <f>(I3863/86400)+25569+(-6/24)</f>
        <v>41955.657638888893</v>
      </c>
      <c r="U3863">
        <f>VLOOKUP(F3863,Statenum_data!$A$1:$B$4,2,FALSE)</f>
        <v>2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 s="13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>
        <f>E3864/L3864</f>
        <v>1</v>
      </c>
      <c r="Q3864" t="str">
        <f>LEFT(N3864,FIND("/",N3864)-1)</f>
        <v>theater</v>
      </c>
      <c r="R3864" t="str">
        <f>RIGHT(N3864,LEN(N3864)-FIND("/",N3864))</f>
        <v>plays</v>
      </c>
      <c r="S3864" s="9">
        <f>(J3864/86400)+25569+(-6/24)</f>
        <v>42611.011064814811</v>
      </c>
      <c r="T3864" s="9">
        <f>(I3864/86400)+25569+(-6/24)</f>
        <v>42625.457638888889</v>
      </c>
      <c r="U3864">
        <f>VLOOKUP(F3864,Statenum_data!$A$1:$B$4,2,FALSE)</f>
        <v>2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 s="13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t="e">
        <f>E3865/L3865</f>
        <v>#DIV/0!</v>
      </c>
      <c r="Q3865" t="str">
        <f>LEFT(N3865,FIND("/",N3865)-1)</f>
        <v>theater</v>
      </c>
      <c r="R3865" t="str">
        <f>RIGHT(N3865,LEN(N3865)-FIND("/",N3865))</f>
        <v>plays</v>
      </c>
      <c r="S3865" s="9">
        <f>(J3865/86400)+25569+(-6/24)</f>
        <v>42253.383159722223</v>
      </c>
      <c r="T3865" s="9">
        <f>(I3865/86400)+25569+(-6/24)</f>
        <v>42313.424826388888</v>
      </c>
      <c r="U3865">
        <f>VLOOKUP(F3865,Statenum_data!$A$1:$B$4,2,FALSE)</f>
        <v>2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 s="13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>
        <f>E3866/L3866</f>
        <v>20</v>
      </c>
      <c r="Q3866" t="str">
        <f>LEFT(N3866,FIND("/",N3866)-1)</f>
        <v>theater</v>
      </c>
      <c r="R3866" t="str">
        <f>RIGHT(N3866,LEN(N3866)-FIND("/",N3866))</f>
        <v>plays</v>
      </c>
      <c r="S3866" s="9">
        <f>(J3866/86400)+25569+(-6/24)</f>
        <v>42295.641828703709</v>
      </c>
      <c r="T3866" s="9">
        <f>(I3866/86400)+25569+(-6/24)</f>
        <v>42325.683495370366</v>
      </c>
      <c r="U3866">
        <f>VLOOKUP(F3866,Statenum_data!$A$1:$B$4,2,FALSE)</f>
        <v>2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 s="13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>
        <f>E3867/L3867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9">
        <f>(J3867/86400)+25569+(-6/24)</f>
        <v>41841.401597222226</v>
      </c>
      <c r="T3867" s="9">
        <f>(I3867/86400)+25569+(-6/24)</f>
        <v>41880.979166666664</v>
      </c>
      <c r="U3867">
        <f>VLOOKUP(F3867,Statenum_data!$A$1:$B$4,2,FALSE)</f>
        <v>2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 s="13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>
        <f>E3868/L3868</f>
        <v>5.5</v>
      </c>
      <c r="Q3868" t="str">
        <f>LEFT(N3868,FIND("/",N3868)-1)</f>
        <v>theater</v>
      </c>
      <c r="R3868" t="str">
        <f>RIGHT(N3868,LEN(N3868)-FIND("/",N3868))</f>
        <v>plays</v>
      </c>
      <c r="S3868" s="9">
        <f>(J3868/86400)+25569+(-6/24)</f>
        <v>42402.697002314817</v>
      </c>
      <c r="T3868" s="9">
        <f>(I3868/86400)+25569+(-6/24)</f>
        <v>42451.895138888889</v>
      </c>
      <c r="U3868">
        <f>VLOOKUP(F3868,Statenum_data!$A$1:$B$4,2,FALSE)</f>
        <v>2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 s="13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>
        <f>E3869/L3869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9">
        <f>(J3869/86400)+25569+(-6/24)</f>
        <v>42509.564108796301</v>
      </c>
      <c r="T3869" s="9">
        <f>(I3869/86400)+25569+(-6/24)</f>
        <v>42539.564108796301</v>
      </c>
      <c r="U3869">
        <f>VLOOKUP(F3869,Statenum_data!$A$1:$B$4,2,FALSE)</f>
        <v>2</v>
      </c>
    </row>
    <row r="3870" spans="1:21" x14ac:dyDescent="0.2">
      <c r="A3870">
        <v>3868</v>
      </c>
      <c r="B3870" s="3" t="s">
        <v>3865</v>
      </c>
      <c r="C3870" s="3" t="s">
        <v>7977</v>
      </c>
      <c r="D3870" s="13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>
        <f>E3870/L3870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9">
        <f>(J3870/86400)+25569+(-6/24)</f>
        <v>41865.409780092596</v>
      </c>
      <c r="T3870" s="9">
        <f>(I3870/86400)+25569+(-6/24)</f>
        <v>41890.409780092596</v>
      </c>
      <c r="U3870">
        <f>VLOOKUP(F3870,Statenum_data!$A$1:$B$4,2,FALSE)</f>
        <v>3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 s="13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>
        <f>E3871/L3871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9">
        <f>(J3871/86400)+25569+(-6/24)</f>
        <v>42047.474444444444</v>
      </c>
      <c r="T3871" s="9">
        <f>(I3871/86400)+25569+(-6/24)</f>
        <v>42076.882638888885</v>
      </c>
      <c r="U3871">
        <f>VLOOKUP(F3871,Statenum_data!$A$1:$B$4,2,FALSE)</f>
        <v>3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 s="13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>
        <f>E3872/L3872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9">
        <f>(J3872/86400)+25569+(-6/24)</f>
        <v>41792.922199074077</v>
      </c>
      <c r="T3872" s="9">
        <f>(I3872/86400)+25569+(-6/24)</f>
        <v>41822.922199074077</v>
      </c>
      <c r="U3872">
        <f>VLOOKUP(F3872,Statenum_data!$A$1:$B$4,2,FALSE)</f>
        <v>3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 s="1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>
        <f>E3873/L3873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9">
        <f>(J3873/86400)+25569+(-6/24)</f>
        <v>42763.530671296292</v>
      </c>
      <c r="T3873" s="9">
        <f>(I3873/86400)+25569+(-6/24)</f>
        <v>42823.489004629635</v>
      </c>
      <c r="U3873">
        <f>VLOOKUP(F3873,Statenum_data!$A$1:$B$4,2,FALSE)</f>
        <v>3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 s="13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t="e">
        <f>E3874/L3874</f>
        <v>#DIV/0!</v>
      </c>
      <c r="Q3874" t="str">
        <f>LEFT(N3874,FIND("/",N3874)-1)</f>
        <v>theater</v>
      </c>
      <c r="R3874" t="str">
        <f>RIGHT(N3874,LEN(N3874)-FIND("/",N3874))</f>
        <v>musical</v>
      </c>
      <c r="S3874" s="9">
        <f>(J3874/86400)+25569+(-6/24)</f>
        <v>42179.895787037036</v>
      </c>
      <c r="T3874" s="9">
        <f>(I3874/86400)+25569+(-6/24)</f>
        <v>42229.895787037036</v>
      </c>
      <c r="U3874">
        <f>VLOOKUP(F3874,Statenum_data!$A$1:$B$4,2,FALSE)</f>
        <v>3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 s="13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t="e">
        <f>E3875/L3875</f>
        <v>#DIV/0!</v>
      </c>
      <c r="Q3875" t="str">
        <f>LEFT(N3875,FIND("/",N3875)-1)</f>
        <v>theater</v>
      </c>
      <c r="R3875" t="str">
        <f>RIGHT(N3875,LEN(N3875)-FIND("/",N3875))</f>
        <v>musical</v>
      </c>
      <c r="S3875" s="9">
        <f>(J3875/86400)+25569+(-6/24)</f>
        <v>42255.446006944447</v>
      </c>
      <c r="T3875" s="9">
        <f>(I3875/86400)+25569+(-6/24)</f>
        <v>42285.446006944447</v>
      </c>
      <c r="U3875">
        <f>VLOOKUP(F3875,Statenum_data!$A$1:$B$4,2,FALSE)</f>
        <v>3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 s="13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t="e">
        <f>E3876/L3876</f>
        <v>#DIV/0!</v>
      </c>
      <c r="Q3876" t="str">
        <f>LEFT(N3876,FIND("/",N3876)-1)</f>
        <v>theater</v>
      </c>
      <c r="R3876" t="str">
        <f>RIGHT(N3876,LEN(N3876)-FIND("/",N3876))</f>
        <v>musical</v>
      </c>
      <c r="S3876" s="9">
        <f>(J3876/86400)+25569+(-6/24)</f>
        <v>42006.766458333332</v>
      </c>
      <c r="T3876" s="9">
        <f>(I3876/86400)+25569+(-6/24)</f>
        <v>42027.791666666672</v>
      </c>
      <c r="U3876">
        <f>VLOOKUP(F3876,Statenum_data!$A$1:$B$4,2,FALSE)</f>
        <v>3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 s="13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t="e">
        <f>E3877/L3877</f>
        <v>#DIV/0!</v>
      </c>
      <c r="Q3877" t="str">
        <f>LEFT(N3877,FIND("/",N3877)-1)</f>
        <v>theater</v>
      </c>
      <c r="R3877" t="str">
        <f>RIGHT(N3877,LEN(N3877)-FIND("/",N3877))</f>
        <v>musical</v>
      </c>
      <c r="S3877" s="9">
        <f>(J3877/86400)+25569+(-6/24)</f>
        <v>42615.096817129626</v>
      </c>
      <c r="T3877" s="9">
        <f>(I3877/86400)+25569+(-6/24)</f>
        <v>42616.166666666672</v>
      </c>
      <c r="U3877">
        <f>VLOOKUP(F3877,Statenum_data!$A$1:$B$4,2,FALSE)</f>
        <v>3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 s="13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>
        <f>E3878/L3878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9">
        <f>(J3878/86400)+25569+(-6/24)</f>
        <v>42372.374166666668</v>
      </c>
      <c r="T3878" s="9">
        <f>(I3878/86400)+25569+(-6/24)</f>
        <v>42402.374166666668</v>
      </c>
      <c r="U3878">
        <f>VLOOKUP(F3878,Statenum_data!$A$1:$B$4,2,FALSE)</f>
        <v>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 s="13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>
        <f>E3879/L3879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9">
        <f>(J3879/86400)+25569+(-6/24)</f>
        <v>42682.42768518519</v>
      </c>
      <c r="T3879" s="9">
        <f>(I3879/86400)+25569+(-6/24)</f>
        <v>42712.42768518519</v>
      </c>
      <c r="U3879">
        <f>VLOOKUP(F3879,Statenum_data!$A$1:$B$4,2,FALSE)</f>
        <v>3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 s="13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>
        <f>E3880/L3880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9">
        <f>(J3880/86400)+25569+(-6/24)</f>
        <v>42154.568819444445</v>
      </c>
      <c r="T3880" s="9">
        <f>(I3880/86400)+25569+(-6/24)</f>
        <v>42184.915972222225</v>
      </c>
      <c r="U3880">
        <f>VLOOKUP(F3880,Statenum_data!$A$1:$B$4,2,FALSE)</f>
        <v>3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 s="13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t="e">
        <f>E3881/L3881</f>
        <v>#DIV/0!</v>
      </c>
      <c r="Q3881" t="str">
        <f>LEFT(N3881,FIND("/",N3881)-1)</f>
        <v>theater</v>
      </c>
      <c r="R3881" t="str">
        <f>RIGHT(N3881,LEN(N3881)-FIND("/",N3881))</f>
        <v>musical</v>
      </c>
      <c r="S3881" s="9">
        <f>(J3881/86400)+25569+(-6/24)</f>
        <v>41999.611064814817</v>
      </c>
      <c r="T3881" s="9">
        <f>(I3881/86400)+25569+(-6/24)</f>
        <v>42029.611064814817</v>
      </c>
      <c r="U3881">
        <f>VLOOKUP(F3881,Statenum_data!$A$1:$B$4,2,FALSE)</f>
        <v>3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 s="13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>
        <f>E3882/L3882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9">
        <f>(J3882/86400)+25569+(-6/24)</f>
        <v>41815.565046296295</v>
      </c>
      <c r="T3882" s="9">
        <f>(I3882/86400)+25569+(-6/24)</f>
        <v>41850.708333333336</v>
      </c>
      <c r="U3882">
        <f>VLOOKUP(F3882,Statenum_data!$A$1:$B$4,2,FALSE)</f>
        <v>3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 s="1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>
        <f>E3883/L3883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9">
        <f>(J3883/86400)+25569+(-6/24)</f>
        <v>42755.768506944441</v>
      </c>
      <c r="T3883" s="9">
        <f>(I3883/86400)+25569+(-6/24)</f>
        <v>42785.768506944441</v>
      </c>
      <c r="U3883">
        <f>VLOOKUP(F3883,Statenum_data!$A$1:$B$4,2,FALSE)</f>
        <v>3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 s="13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t="e">
        <f>E3884/L3884</f>
        <v>#DIV/0!</v>
      </c>
      <c r="Q3884" t="str">
        <f>LEFT(N3884,FIND("/",N3884)-1)</f>
        <v>theater</v>
      </c>
      <c r="R3884" t="str">
        <f>RIGHT(N3884,LEN(N3884)-FIND("/",N3884))</f>
        <v>musical</v>
      </c>
      <c r="S3884" s="9">
        <f>(J3884/86400)+25569+(-6/24)</f>
        <v>42373.733449074076</v>
      </c>
      <c r="T3884" s="9">
        <f>(I3884/86400)+25569+(-6/24)</f>
        <v>42400.710416666669</v>
      </c>
      <c r="U3884">
        <f>VLOOKUP(F3884,Statenum_data!$A$1:$B$4,2,FALSE)</f>
        <v>3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 s="13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t="e">
        <f>E3885/L3885</f>
        <v>#DIV/0!</v>
      </c>
      <c r="Q3885" t="str">
        <f>LEFT(N3885,FIND("/",N3885)-1)</f>
        <v>theater</v>
      </c>
      <c r="R3885" t="str">
        <f>RIGHT(N3885,LEN(N3885)-FIND("/",N3885))</f>
        <v>musical</v>
      </c>
      <c r="S3885" s="9">
        <f>(J3885/86400)+25569+(-6/24)</f>
        <v>41854.352650462963</v>
      </c>
      <c r="T3885" s="9">
        <f>(I3885/86400)+25569+(-6/24)</f>
        <v>41884.352650462963</v>
      </c>
      <c r="U3885">
        <f>VLOOKUP(F3885,Statenum_data!$A$1:$B$4,2,FALSE)</f>
        <v>3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 s="13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t="e">
        <f>E3886/L3886</f>
        <v>#DIV/0!</v>
      </c>
      <c r="Q3886" t="str">
        <f>LEFT(N3886,FIND("/",N3886)-1)</f>
        <v>theater</v>
      </c>
      <c r="R3886" t="str">
        <f>RIGHT(N3886,LEN(N3886)-FIND("/",N3886))</f>
        <v>musical</v>
      </c>
      <c r="S3886" s="9">
        <f>(J3886/86400)+25569+(-6/24)</f>
        <v>42065.541574074072</v>
      </c>
      <c r="T3886" s="9">
        <f>(I3886/86400)+25569+(-6/24)</f>
        <v>42090.499907407408</v>
      </c>
      <c r="U3886">
        <f>VLOOKUP(F3886,Statenum_data!$A$1:$B$4,2,FALSE)</f>
        <v>3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 s="13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t="e">
        <f>E3887/L3887</f>
        <v>#DIV/0!</v>
      </c>
      <c r="Q3887" t="str">
        <f>LEFT(N3887,FIND("/",N3887)-1)</f>
        <v>theater</v>
      </c>
      <c r="R3887" t="str">
        <f>RIGHT(N3887,LEN(N3887)-FIND("/",N3887))</f>
        <v>musical</v>
      </c>
      <c r="S3887" s="9">
        <f>(J3887/86400)+25569+(-6/24)</f>
        <v>42469.701284722221</v>
      </c>
      <c r="T3887" s="9">
        <f>(I3887/86400)+25569+(-6/24)</f>
        <v>42499.701284722221</v>
      </c>
      <c r="U3887">
        <f>VLOOKUP(F3887,Statenum_data!$A$1:$B$4,2,FALSE)</f>
        <v>3</v>
      </c>
    </row>
    <row r="3888" spans="1:21" x14ac:dyDescent="0.2">
      <c r="A3888">
        <v>3886</v>
      </c>
      <c r="B3888" s="3" t="s">
        <v>3883</v>
      </c>
      <c r="C3888" s="3">
        <v>1</v>
      </c>
      <c r="D3888" s="13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t="e">
        <f>E3888/L3888</f>
        <v>#DIV/0!</v>
      </c>
      <c r="Q3888" t="str">
        <f>LEFT(N3888,FIND("/",N3888)-1)</f>
        <v>theater</v>
      </c>
      <c r="R3888" t="str">
        <f>RIGHT(N3888,LEN(N3888)-FIND("/",N3888))</f>
        <v>musical</v>
      </c>
      <c r="S3888" s="9">
        <f>(J3888/86400)+25569+(-6/24)</f>
        <v>41953.978032407409</v>
      </c>
      <c r="T3888" s="9">
        <f>(I3888/86400)+25569+(-6/24)</f>
        <v>41983.978032407409</v>
      </c>
      <c r="U3888">
        <f>VLOOKUP(F3888,Statenum_data!$A$1:$B$4,2,FALSE)</f>
        <v>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 s="13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>
        <f>E3889/L3889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9">
        <f>(J3889/86400)+25569+(-6/24)</f>
        <v>42079.607974537037</v>
      </c>
      <c r="T3889" s="9">
        <f>(I3889/86400)+25569+(-6/24)</f>
        <v>42125.666666666672</v>
      </c>
      <c r="U3889">
        <f>VLOOKUP(F3889,Statenum_data!$A$1:$B$4,2,FALSE)</f>
        <v>3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 s="13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>
        <f>E3890/L3890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9">
        <f>(J3890/86400)+25569+(-6/24)</f>
        <v>42762.295810185184</v>
      </c>
      <c r="T3890" s="9">
        <f>(I3890/86400)+25569+(-6/24)</f>
        <v>42792.295810185184</v>
      </c>
      <c r="U3890">
        <f>VLOOKUP(F3890,Statenum_data!$A$1:$B$4,2,FALSE)</f>
        <v>2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 s="13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>
        <f>E3891/L3891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9">
        <f>(J3891/86400)+25569+(-6/24)</f>
        <v>41976.754976851851</v>
      </c>
      <c r="T3891" s="9">
        <f>(I3891/86400)+25569+(-6/24)</f>
        <v>42008.726388888885</v>
      </c>
      <c r="U3891">
        <f>VLOOKUP(F3891,Statenum_data!$A$1:$B$4,2,FALSE)</f>
        <v>2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 s="13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>
        <f>E3892/L3892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9">
        <f>(J3892/86400)+25569+(-6/24)</f>
        <v>42171.508611111116</v>
      </c>
      <c r="T3892" s="9">
        <f>(I3892/86400)+25569+(-6/24)</f>
        <v>42231.508611111116</v>
      </c>
      <c r="U3892">
        <f>VLOOKUP(F3892,Statenum_data!$A$1:$B$4,2,FALSE)</f>
        <v>2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 s="1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>
        <f>E3893/L3893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9">
        <f>(J3893/86400)+25569+(-6/24)</f>
        <v>42055.8824537037</v>
      </c>
      <c r="T3893" s="9">
        <f>(I3893/86400)+25569+(-6/24)</f>
        <v>42085.957638888889</v>
      </c>
      <c r="U3893">
        <f>VLOOKUP(F3893,Statenum_data!$A$1:$B$4,2,FALSE)</f>
        <v>2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 s="13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t="e">
        <f>E3894/L3894</f>
        <v>#DIV/0!</v>
      </c>
      <c r="Q3894" t="str">
        <f>LEFT(N3894,FIND("/",N3894)-1)</f>
        <v>theater</v>
      </c>
      <c r="R3894" t="str">
        <f>RIGHT(N3894,LEN(N3894)-FIND("/",N3894))</f>
        <v>plays</v>
      </c>
      <c r="S3894" s="9">
        <f>(J3894/86400)+25569+(-6/24)</f>
        <v>41867.402280092589</v>
      </c>
      <c r="T3894" s="9">
        <f>(I3894/86400)+25569+(-6/24)</f>
        <v>41875.041666666664</v>
      </c>
      <c r="U3894">
        <f>VLOOKUP(F3894,Statenum_data!$A$1:$B$4,2,FALSE)</f>
        <v>2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 s="13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>
        <f>E3895/L3895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9">
        <f>(J3895/86400)+25569+(-6/24)</f>
        <v>41779.407870370371</v>
      </c>
      <c r="T3895" s="9">
        <f>(I3895/86400)+25569+(-6/24)</f>
        <v>41821</v>
      </c>
      <c r="U3895">
        <f>VLOOKUP(F3895,Statenum_data!$A$1:$B$4,2,FALSE)</f>
        <v>2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 s="13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>
        <f>E3896/L3896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9">
        <f>(J3896/86400)+25569+(-6/24)</f>
        <v>42679.708472222221</v>
      </c>
      <c r="T3896" s="9">
        <f>(I3896/86400)+25569+(-6/24)</f>
        <v>42709.957638888889</v>
      </c>
      <c r="U3896">
        <f>VLOOKUP(F3896,Statenum_data!$A$1:$B$4,2,FALSE)</f>
        <v>2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 s="13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>
        <f>E3897/L3897</f>
        <v>50</v>
      </c>
      <c r="Q3897" t="str">
        <f>LEFT(N3897,FIND("/",N3897)-1)</f>
        <v>theater</v>
      </c>
      <c r="R3897" t="str">
        <f>RIGHT(N3897,LEN(N3897)-FIND("/",N3897))</f>
        <v>plays</v>
      </c>
      <c r="S3897" s="9">
        <f>(J3897/86400)+25569+(-6/24)</f>
        <v>42032.000208333338</v>
      </c>
      <c r="T3897" s="9">
        <f>(I3897/86400)+25569+(-6/24)</f>
        <v>42063.000208333338</v>
      </c>
      <c r="U3897">
        <f>VLOOKUP(F3897,Statenum_data!$A$1:$B$4,2,FALSE)</f>
        <v>2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 s="13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>
        <f>E3898/L3898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9">
        <f>(J3898/86400)+25569+(-6/24)</f>
        <v>41792.941875000004</v>
      </c>
      <c r="T3898" s="9">
        <f>(I3898/86400)+25569+(-6/24)</f>
        <v>41806.941875000004</v>
      </c>
      <c r="U3898">
        <f>VLOOKUP(F3898,Statenum_data!$A$1:$B$4,2,FALSE)</f>
        <v>2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 s="13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>
        <f>E3899/L3899</f>
        <v>44</v>
      </c>
      <c r="Q3899" t="str">
        <f>LEFT(N3899,FIND("/",N3899)-1)</f>
        <v>theater</v>
      </c>
      <c r="R3899" t="str">
        <f>RIGHT(N3899,LEN(N3899)-FIND("/",N3899))</f>
        <v>plays</v>
      </c>
      <c r="S3899" s="9">
        <f>(J3899/86400)+25569+(-6/24)</f>
        <v>41982.62364583333</v>
      </c>
      <c r="T3899" s="9">
        <f>(I3899/86400)+25569+(-6/24)</f>
        <v>42012.62364583333</v>
      </c>
      <c r="U3899">
        <f>VLOOKUP(F3899,Statenum_data!$A$1:$B$4,2,FALSE)</f>
        <v>2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 s="13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>
        <f>E3900/L3900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9">
        <f>(J3900/86400)+25569+(-6/24)</f>
        <v>42193.232291666667</v>
      </c>
      <c r="T3900" s="9">
        <f>(I3900/86400)+25569+(-6/24)</f>
        <v>42233.416666666672</v>
      </c>
      <c r="U3900">
        <f>VLOOKUP(F3900,Statenum_data!$A$1:$B$4,2,FALSE)</f>
        <v>2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 s="13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>
        <f>E3901/L3901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9">
        <f>(J3901/86400)+25569+(-6/24)</f>
        <v>41843.525011574078</v>
      </c>
      <c r="T3901" s="9">
        <f>(I3901/86400)+25569+(-6/24)</f>
        <v>41863.525011574078</v>
      </c>
      <c r="U3901">
        <f>VLOOKUP(F3901,Statenum_data!$A$1:$B$4,2,FALSE)</f>
        <v>2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 s="13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>
        <f>E3902/L3902</f>
        <v>27</v>
      </c>
      <c r="Q3902" t="str">
        <f>LEFT(N3902,FIND("/",N3902)-1)</f>
        <v>theater</v>
      </c>
      <c r="R3902" t="str">
        <f>RIGHT(N3902,LEN(N3902)-FIND("/",N3902))</f>
        <v>plays</v>
      </c>
      <c r="S3902" s="9">
        <f>(J3902/86400)+25569+(-6/24)</f>
        <v>42135.842488425929</v>
      </c>
      <c r="T3902" s="9">
        <f>(I3902/86400)+25569+(-6/24)</f>
        <v>42165.842488425929</v>
      </c>
      <c r="U3902">
        <f>VLOOKUP(F3902,Statenum_data!$A$1:$B$4,2,FALSE)</f>
        <v>2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 s="1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>
        <f>E3903/L3903</f>
        <v>25</v>
      </c>
      <c r="Q3903" t="str">
        <f>LEFT(N3903,FIND("/",N3903)-1)</f>
        <v>theater</v>
      </c>
      <c r="R3903" t="str">
        <f>RIGHT(N3903,LEN(N3903)-FIND("/",N3903))</f>
        <v>plays</v>
      </c>
      <c r="S3903" s="9">
        <f>(J3903/86400)+25569+(-6/24)</f>
        <v>42317.576377314814</v>
      </c>
      <c r="T3903" s="9">
        <f>(I3903/86400)+25569+(-6/24)</f>
        <v>42357.576377314814</v>
      </c>
      <c r="U3903">
        <f>VLOOKUP(F3903,Statenum_data!$A$1:$B$4,2,FALSE)</f>
        <v>2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 s="13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>
        <f>E3904/L3904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9">
        <f>(J3904/86400)+25569+(-6/24)</f>
        <v>42663.218078703707</v>
      </c>
      <c r="T3904" s="9">
        <f>(I3904/86400)+25569+(-6/24)</f>
        <v>42688.259745370371</v>
      </c>
      <c r="U3904">
        <f>VLOOKUP(F3904,Statenum_data!$A$1:$B$4,2,FALSE)</f>
        <v>2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 s="13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t="e">
        <f>E3905/L3905</f>
        <v>#DIV/0!</v>
      </c>
      <c r="Q3905" t="str">
        <f>LEFT(N3905,FIND("/",N3905)-1)</f>
        <v>theater</v>
      </c>
      <c r="R3905" t="str">
        <f>RIGHT(N3905,LEN(N3905)-FIND("/",N3905))</f>
        <v>plays</v>
      </c>
      <c r="S3905" s="9">
        <f>(J3905/86400)+25569+(-6/24)</f>
        <v>42185.76116898148</v>
      </c>
      <c r="T3905" s="9">
        <f>(I3905/86400)+25569+(-6/24)</f>
        <v>42230.568055555559</v>
      </c>
      <c r="U3905">
        <f>VLOOKUP(F3905,Statenum_data!$A$1:$B$4,2,FALSE)</f>
        <v>2</v>
      </c>
    </row>
    <row r="3906" spans="1:21" x14ac:dyDescent="0.2">
      <c r="A3906">
        <v>3904</v>
      </c>
      <c r="B3906" s="3" t="s">
        <v>3901</v>
      </c>
      <c r="C3906" s="3" t="s">
        <v>8012</v>
      </c>
      <c r="D3906" s="13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>
        <f>E3906/L3906</f>
        <v>1.5</v>
      </c>
      <c r="Q3906" t="str">
        <f>LEFT(N3906,FIND("/",N3906)-1)</f>
        <v>theater</v>
      </c>
      <c r="R3906" t="str">
        <f>RIGHT(N3906,LEN(N3906)-FIND("/",N3906))</f>
        <v>plays</v>
      </c>
      <c r="S3906" s="9">
        <f>(J3906/86400)+25569+(-6/24)</f>
        <v>42094.979166666672</v>
      </c>
      <c r="T3906" s="9">
        <f>(I3906/86400)+25569+(-6/24)</f>
        <v>42108.961111111115</v>
      </c>
      <c r="U3906">
        <f>VLOOKUP(F3906,Statenum_data!$A$1:$B$4,2,FALSE)</f>
        <v>2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 s="13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>
        <f>E3907/L3907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9">
        <f>(J3907/86400)+25569+(-6/24)</f>
        <v>42124.373877314814</v>
      </c>
      <c r="T3907" s="9">
        <f>(I3907/86400)+25569+(-6/24)</f>
        <v>42166.708333333328</v>
      </c>
      <c r="U3907">
        <f>VLOOKUP(F3907,Statenum_data!$A$1:$B$4,2,FALSE)</f>
        <v>2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 s="13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>
        <f>E3908/L3908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9">
        <f>(J3908/86400)+25569+(-6/24)</f>
        <v>42143.667743055557</v>
      </c>
      <c r="T3908" s="9">
        <f>(I3908/86400)+25569+(-6/24)</f>
        <v>42181.309027777781</v>
      </c>
      <c r="U3908">
        <f>VLOOKUP(F3908,Statenum_data!$A$1:$B$4,2,FALSE)</f>
        <v>2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 s="13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>
        <f>E3909/L3909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9">
        <f>(J3909/86400)+25569+(-6/24)</f>
        <v>41906.569513888891</v>
      </c>
      <c r="T3909" s="9">
        <f>(I3909/86400)+25569+(-6/24)</f>
        <v>41938.588888888888</v>
      </c>
      <c r="U3909">
        <f>VLOOKUP(F3909,Statenum_data!$A$1:$B$4,2,FALSE)</f>
        <v>2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 s="13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>
        <f>E3910/L3910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9">
        <f>(J3910/86400)+25569+(-6/24)</f>
        <v>41833.885370370372</v>
      </c>
      <c r="T3910" s="9">
        <f>(I3910/86400)+25569+(-6/24)</f>
        <v>41848.885370370372</v>
      </c>
      <c r="U3910">
        <f>VLOOKUP(F3910,Statenum_data!$A$1:$B$4,2,FALSE)</f>
        <v>2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 s="13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>
        <f>E3911/L3911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9">
        <f>(J3911/86400)+25569+(-6/24)</f>
        <v>41863.109282407408</v>
      </c>
      <c r="T3911" s="9">
        <f>(I3911/86400)+25569+(-6/24)</f>
        <v>41893.109282407408</v>
      </c>
      <c r="U3911">
        <f>VLOOKUP(F3911,Statenum_data!$A$1:$B$4,2,FALSE)</f>
        <v>2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 s="13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>
        <f>E3912/L3912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9">
        <f>(J3912/86400)+25569+(-6/24)</f>
        <v>42224.506909722222</v>
      </c>
      <c r="T3912" s="9">
        <f>(I3912/86400)+25569+(-6/24)</f>
        <v>42254.506909722222</v>
      </c>
      <c r="U3912">
        <f>VLOOKUP(F3912,Statenum_data!$A$1:$B$4,2,FALSE)</f>
        <v>2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 s="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>
        <f>E3913/L3913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9">
        <f>(J3913/86400)+25569+(-6/24)</f>
        <v>41939.5622337963</v>
      </c>
      <c r="T3913" s="9">
        <f>(I3913/86400)+25569+(-6/24)</f>
        <v>41969.603900462964</v>
      </c>
      <c r="U3913">
        <f>VLOOKUP(F3913,Statenum_data!$A$1:$B$4,2,FALSE)</f>
        <v>2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 s="13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>
        <f>E3914/L3914</f>
        <v>1</v>
      </c>
      <c r="Q3914" t="str">
        <f>LEFT(N3914,FIND("/",N3914)-1)</f>
        <v>theater</v>
      </c>
      <c r="R3914" t="str">
        <f>RIGHT(N3914,LEN(N3914)-FIND("/",N3914))</f>
        <v>plays</v>
      </c>
      <c r="S3914" s="9">
        <f>(J3914/86400)+25569+(-6/24)</f>
        <v>42059.020023148143</v>
      </c>
      <c r="T3914" s="9">
        <f>(I3914/86400)+25569+(-6/24)</f>
        <v>42118.940972222219</v>
      </c>
      <c r="U3914">
        <f>VLOOKUP(F3914,Statenum_data!$A$1:$B$4,2,FALSE)</f>
        <v>2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 s="13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>
        <f>E3915/L3915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9">
        <f>(J3915/86400)+25569+(-6/24)</f>
        <v>42307.961215277777</v>
      </c>
      <c r="T3915" s="9">
        <f>(I3915/86400)+25569+(-6/24)</f>
        <v>42338.002881944441</v>
      </c>
      <c r="U3915">
        <f>VLOOKUP(F3915,Statenum_data!$A$1:$B$4,2,FALSE)</f>
        <v>2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 s="13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>
        <f>E3916/L3916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9">
        <f>(J3916/86400)+25569+(-6/24)</f>
        <v>42114.568935185191</v>
      </c>
      <c r="T3916" s="9">
        <f>(I3916/86400)+25569+(-6/24)</f>
        <v>42134.707638888889</v>
      </c>
      <c r="U3916">
        <f>VLOOKUP(F3916,Statenum_data!$A$1:$B$4,2,FALSE)</f>
        <v>2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 s="13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>
        <f>E3917/L3917</f>
        <v>5</v>
      </c>
      <c r="Q3917" t="str">
        <f>LEFT(N3917,FIND("/",N3917)-1)</f>
        <v>theater</v>
      </c>
      <c r="R3917" t="str">
        <f>RIGHT(N3917,LEN(N3917)-FIND("/",N3917))</f>
        <v>plays</v>
      </c>
      <c r="S3917" s="9">
        <f>(J3917/86400)+25569+(-6/24)</f>
        <v>42492.73505787037</v>
      </c>
      <c r="T3917" s="9">
        <f>(I3917/86400)+25569+(-6/24)</f>
        <v>42522.73505787037</v>
      </c>
      <c r="U3917">
        <f>VLOOKUP(F3917,Statenum_data!$A$1:$B$4,2,FALSE)</f>
        <v>2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 s="13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t="e">
        <f>E3918/L3918</f>
        <v>#DIV/0!</v>
      </c>
      <c r="Q3918" t="str">
        <f>LEFT(N3918,FIND("/",N3918)-1)</f>
        <v>theater</v>
      </c>
      <c r="R3918" t="str">
        <f>RIGHT(N3918,LEN(N3918)-FIND("/",N3918))</f>
        <v>plays</v>
      </c>
      <c r="S3918" s="9">
        <f>(J3918/86400)+25569+(-6/24)</f>
        <v>42494.221666666665</v>
      </c>
      <c r="T3918" s="9">
        <f>(I3918/86400)+25569+(-6/24)</f>
        <v>42524.221666666665</v>
      </c>
      <c r="U3918">
        <f>VLOOKUP(F3918,Statenum_data!$A$1:$B$4,2,FALSE)</f>
        <v>2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 s="13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>
        <f>E3919/L3919</f>
        <v>10</v>
      </c>
      <c r="Q3919" t="str">
        <f>LEFT(N3919,FIND("/",N3919)-1)</f>
        <v>theater</v>
      </c>
      <c r="R3919" t="str">
        <f>RIGHT(N3919,LEN(N3919)-FIND("/",N3919))</f>
        <v>plays</v>
      </c>
      <c r="S3919" s="9">
        <f>(J3919/86400)+25569+(-6/24)</f>
        <v>41863.277326388888</v>
      </c>
      <c r="T3919" s="9">
        <f>(I3919/86400)+25569+(-6/24)</f>
        <v>41893.277326388888</v>
      </c>
      <c r="U3919">
        <f>VLOOKUP(F3919,Statenum_data!$A$1:$B$4,2,FALSE)</f>
        <v>2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 s="13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>
        <f>E3920/L3920</f>
        <v>40</v>
      </c>
      <c r="Q3920" t="str">
        <f>LEFT(N3920,FIND("/",N3920)-1)</f>
        <v>theater</v>
      </c>
      <c r="R3920" t="str">
        <f>RIGHT(N3920,LEN(N3920)-FIND("/",N3920))</f>
        <v>plays</v>
      </c>
      <c r="S3920" s="9">
        <f>(J3920/86400)+25569+(-6/24)</f>
        <v>41843.414618055554</v>
      </c>
      <c r="T3920" s="9">
        <f>(I3920/86400)+25569+(-6/24)</f>
        <v>41855.416666666664</v>
      </c>
      <c r="U3920">
        <f>VLOOKUP(F3920,Statenum_data!$A$1:$B$4,2,FALSE)</f>
        <v>2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 s="13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>
        <f>E3921/L3921</f>
        <v>30</v>
      </c>
      <c r="Q3921" t="str">
        <f>LEFT(N3921,FIND("/",N3921)-1)</f>
        <v>theater</v>
      </c>
      <c r="R3921" t="str">
        <f>RIGHT(N3921,LEN(N3921)-FIND("/",N3921))</f>
        <v>plays</v>
      </c>
      <c r="S3921" s="9">
        <f>(J3921/86400)+25569+(-6/24)</f>
        <v>42358.434872685189</v>
      </c>
      <c r="T3921" s="9">
        <f>(I3921/86400)+25569+(-6/24)</f>
        <v>42386.75</v>
      </c>
      <c r="U3921">
        <f>VLOOKUP(F3921,Statenum_data!$A$1:$B$4,2,FALSE)</f>
        <v>2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 s="13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>
        <f>E3922/L3922</f>
        <v>45</v>
      </c>
      <c r="Q3922" t="str">
        <f>LEFT(N3922,FIND("/",N3922)-1)</f>
        <v>theater</v>
      </c>
      <c r="R3922" t="str">
        <f>RIGHT(N3922,LEN(N3922)-FIND("/",N3922))</f>
        <v>plays</v>
      </c>
      <c r="S3922" s="9">
        <f>(J3922/86400)+25569+(-6/24)</f>
        <v>42657.13726851852</v>
      </c>
      <c r="T3922" s="9">
        <f>(I3922/86400)+25569+(-6/24)</f>
        <v>42687.178935185184</v>
      </c>
      <c r="U3922">
        <f>VLOOKUP(F3922,Statenum_data!$A$1:$B$4,2,FALSE)</f>
        <v>2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 s="1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t="e">
        <f>E3923/L3923</f>
        <v>#DIV/0!</v>
      </c>
      <c r="Q3923" t="str">
        <f>LEFT(N3923,FIND("/",N3923)-1)</f>
        <v>theater</v>
      </c>
      <c r="R3923" t="str">
        <f>RIGHT(N3923,LEN(N3923)-FIND("/",N3923))</f>
        <v>plays</v>
      </c>
      <c r="S3923" s="9">
        <f>(J3923/86400)+25569+(-6/24)</f>
        <v>41926.292303240742</v>
      </c>
      <c r="T3923" s="9">
        <f>(I3923/86400)+25569+(-6/24)</f>
        <v>41938.5</v>
      </c>
      <c r="U3923">
        <f>VLOOKUP(F3923,Statenum_data!$A$1:$B$4,2,FALSE)</f>
        <v>2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 s="13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>
        <f>E3924/L3924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9">
        <f>(J3924/86400)+25569+(-6/24)</f>
        <v>42020.518634259264</v>
      </c>
      <c r="T3924" s="9">
        <f>(I3924/86400)+25569+(-6/24)</f>
        <v>42065.708333333328</v>
      </c>
      <c r="U3924">
        <f>VLOOKUP(F3924,Statenum_data!$A$1:$B$4,2,FALSE)</f>
        <v>2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 s="13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>
        <f>E3925/L3925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9">
        <f>(J3925/86400)+25569+(-6/24)</f>
        <v>42075.729988425926</v>
      </c>
      <c r="T3925" s="9">
        <f>(I3925/86400)+25569+(-6/24)</f>
        <v>42103.729988425926</v>
      </c>
      <c r="U3925">
        <f>VLOOKUP(F3925,Statenum_data!$A$1:$B$4,2,FALSE)</f>
        <v>2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 s="13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>
        <f>E3926/L3926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9">
        <f>(J3926/86400)+25569+(-6/24)</f>
        <v>41786.709745370368</v>
      </c>
      <c r="T3926" s="9">
        <f>(I3926/86400)+25569+(-6/24)</f>
        <v>41816.709745370368</v>
      </c>
      <c r="U3926">
        <f>VLOOKUP(F3926,Statenum_data!$A$1:$B$4,2,FALSE)</f>
        <v>2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 s="13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>
        <f>E3927/L3927</f>
        <v>5</v>
      </c>
      <c r="Q3927" t="str">
        <f>LEFT(N3927,FIND("/",N3927)-1)</f>
        <v>theater</v>
      </c>
      <c r="R3927" t="str">
        <f>RIGHT(N3927,LEN(N3927)-FIND("/",N3927))</f>
        <v>plays</v>
      </c>
      <c r="S3927" s="9">
        <f>(J3927/86400)+25569+(-6/24)</f>
        <v>41820.620821759258</v>
      </c>
      <c r="T3927" s="9">
        <f>(I3927/86400)+25569+(-6/24)</f>
        <v>41850.620821759258</v>
      </c>
      <c r="U3927">
        <f>VLOOKUP(F3927,Statenum_data!$A$1:$B$4,2,FALSE)</f>
        <v>2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 s="13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>
        <f>E3928/L3928</f>
        <v>15</v>
      </c>
      <c r="Q3928" t="str">
        <f>LEFT(N3928,FIND("/",N3928)-1)</f>
        <v>theater</v>
      </c>
      <c r="R3928" t="str">
        <f>RIGHT(N3928,LEN(N3928)-FIND("/",N3928))</f>
        <v>plays</v>
      </c>
      <c r="S3928" s="9">
        <f>(J3928/86400)+25569+(-6/24)</f>
        <v>41969.835046296299</v>
      </c>
      <c r="T3928" s="9">
        <f>(I3928/86400)+25569+(-6/24)</f>
        <v>41999.835046296299</v>
      </c>
      <c r="U3928">
        <f>VLOOKUP(F3928,Statenum_data!$A$1:$B$4,2,FALSE)</f>
        <v>2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 s="13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>
        <f>E3929/L3929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9">
        <f>(J3929/86400)+25569+(-6/24)</f>
        <v>41830.017407407409</v>
      </c>
      <c r="T3929" s="9">
        <f>(I3929/86400)+25569+(-6/24)</f>
        <v>41860.017407407409</v>
      </c>
      <c r="U3929">
        <f>VLOOKUP(F3929,Statenum_data!$A$1:$B$4,2,FALSE)</f>
        <v>2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 s="13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>
        <f>E3930/L3930</f>
        <v>93</v>
      </c>
      <c r="Q3930" t="str">
        <f>LEFT(N3930,FIND("/",N3930)-1)</f>
        <v>theater</v>
      </c>
      <c r="R3930" t="str">
        <f>RIGHT(N3930,LEN(N3930)-FIND("/",N3930))</f>
        <v>plays</v>
      </c>
      <c r="S3930" s="9">
        <f>(J3930/86400)+25569+(-6/24)</f>
        <v>42265.433182870373</v>
      </c>
      <c r="T3930" s="9">
        <f>(I3930/86400)+25569+(-6/24)</f>
        <v>42292.957638888889</v>
      </c>
      <c r="U3930">
        <f>VLOOKUP(F3930,Statenum_data!$A$1:$B$4,2,FALSE)</f>
        <v>2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 s="13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>
        <f>E3931/L3931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9">
        <f>(J3931/86400)+25569+(-6/24)</f>
        <v>42601.577141203699</v>
      </c>
      <c r="T3931" s="9">
        <f>(I3931/86400)+25569+(-6/24)</f>
        <v>42631.577141203699</v>
      </c>
      <c r="U3931">
        <f>VLOOKUP(F3931,Statenum_data!$A$1:$B$4,2,FALSE)</f>
        <v>2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 s="13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t="e">
        <f>E3932/L3932</f>
        <v>#DIV/0!</v>
      </c>
      <c r="Q3932" t="str">
        <f>LEFT(N3932,FIND("/",N3932)-1)</f>
        <v>theater</v>
      </c>
      <c r="R3932" t="str">
        <f>RIGHT(N3932,LEN(N3932)-FIND("/",N3932))</f>
        <v>plays</v>
      </c>
      <c r="S3932" s="9">
        <f>(J3932/86400)+25569+(-6/24)</f>
        <v>42433.088749999995</v>
      </c>
      <c r="T3932" s="9">
        <f>(I3932/86400)+25569+(-6/24)</f>
        <v>42461</v>
      </c>
      <c r="U3932">
        <f>VLOOKUP(F3932,Statenum_data!$A$1:$B$4,2,FALSE)</f>
        <v>2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 s="1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t="e">
        <f>E3933/L3933</f>
        <v>#DIV/0!</v>
      </c>
      <c r="Q3933" t="str">
        <f>LEFT(N3933,FIND("/",N3933)-1)</f>
        <v>theater</v>
      </c>
      <c r="R3933" t="str">
        <f>RIGHT(N3933,LEN(N3933)-FIND("/",N3933))</f>
        <v>plays</v>
      </c>
      <c r="S3933" s="9">
        <f>(J3933/86400)+25569+(-6/24)</f>
        <v>42227.901701388888</v>
      </c>
      <c r="T3933" s="9">
        <f>(I3933/86400)+25569+(-6/24)</f>
        <v>42252.901701388888</v>
      </c>
      <c r="U3933">
        <f>VLOOKUP(F3933,Statenum_data!$A$1:$B$4,2,FALSE)</f>
        <v>2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 s="13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>
        <f>E3934/L3934</f>
        <v>1</v>
      </c>
      <c r="Q3934" t="str">
        <f>LEFT(N3934,FIND("/",N3934)-1)</f>
        <v>theater</v>
      </c>
      <c r="R3934" t="str">
        <f>RIGHT(N3934,LEN(N3934)-FIND("/",N3934))</f>
        <v>plays</v>
      </c>
      <c r="S3934" s="9">
        <f>(J3934/86400)+25569+(-6/24)</f>
        <v>42414.918564814812</v>
      </c>
      <c r="T3934" s="9">
        <f>(I3934/86400)+25569+(-6/24)</f>
        <v>42444.876898148148</v>
      </c>
      <c r="U3934">
        <f>VLOOKUP(F3934,Statenum_data!$A$1:$B$4,2,FALSE)</f>
        <v>2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 s="13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>
        <f>E3935/L3935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9">
        <f>(J3935/86400)+25569+(-6/24)</f>
        <v>42538.718310185184</v>
      </c>
      <c r="T3935" s="9">
        <f>(I3935/86400)+25569+(-6/24)</f>
        <v>42567.779861111107</v>
      </c>
      <c r="U3935">
        <f>VLOOKUP(F3935,Statenum_data!$A$1:$B$4,2,FALSE)</f>
        <v>2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 s="13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>
        <f>E3936/L3936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9">
        <f>(J3936/86400)+25569+(-6/24)</f>
        <v>42233.421747685185</v>
      </c>
      <c r="T3936" s="9">
        <f>(I3936/86400)+25569+(-6/24)</f>
        <v>42278.291666666672</v>
      </c>
      <c r="U3936">
        <f>VLOOKUP(F3936,Statenum_data!$A$1:$B$4,2,FALSE)</f>
        <v>2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 s="13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>
        <f>E3937/L3937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9">
        <f>(J3937/86400)+25569+(-6/24)</f>
        <v>42221.406782407408</v>
      </c>
      <c r="T3937" s="9">
        <f>(I3937/86400)+25569+(-6/24)</f>
        <v>42281.406782407408</v>
      </c>
      <c r="U3937">
        <f>VLOOKUP(F3937,Statenum_data!$A$1:$B$4,2,FALSE)</f>
        <v>2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 s="13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t="e">
        <f>E3938/L3938</f>
        <v>#DIV/0!</v>
      </c>
      <c r="Q3938" t="str">
        <f>LEFT(N3938,FIND("/",N3938)-1)</f>
        <v>theater</v>
      </c>
      <c r="R3938" t="str">
        <f>RIGHT(N3938,LEN(N3938)-FIND("/",N3938))</f>
        <v>plays</v>
      </c>
      <c r="S3938" s="9">
        <f>(J3938/86400)+25569+(-6/24)</f>
        <v>42675.012962962966</v>
      </c>
      <c r="T3938" s="9">
        <f>(I3938/86400)+25569+(-6/24)</f>
        <v>42705.054629629631</v>
      </c>
      <c r="U3938">
        <f>VLOOKUP(F3938,Statenum_data!$A$1:$B$4,2,FALSE)</f>
        <v>2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 s="13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>
        <f>E3939/L3939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9">
        <f>(J3939/86400)+25569+(-6/24)</f>
        <v>42534.381481481483</v>
      </c>
      <c r="T3939" s="9">
        <f>(I3939/86400)+25569+(-6/24)</f>
        <v>42562.381481481483</v>
      </c>
      <c r="U3939">
        <f>VLOOKUP(F3939,Statenum_data!$A$1:$B$4,2,FALSE)</f>
        <v>2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 s="13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>
        <f>E3940/L3940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9">
        <f>(J3940/86400)+25569+(-6/24)</f>
        <v>42151.655717592592</v>
      </c>
      <c r="T3940" s="9">
        <f>(I3940/86400)+25569+(-6/24)</f>
        <v>42182.655717592592</v>
      </c>
      <c r="U3940">
        <f>VLOOKUP(F3940,Statenum_data!$A$1:$B$4,2,FALSE)</f>
        <v>2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 s="13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>
        <f>E3941/L3941</f>
        <v>5</v>
      </c>
      <c r="Q3941" t="str">
        <f>LEFT(N3941,FIND("/",N3941)-1)</f>
        <v>theater</v>
      </c>
      <c r="R3941" t="str">
        <f>RIGHT(N3941,LEN(N3941)-FIND("/",N3941))</f>
        <v>plays</v>
      </c>
      <c r="S3941" s="9">
        <f>(J3941/86400)+25569+(-6/24)</f>
        <v>41915.150219907409</v>
      </c>
      <c r="T3941" s="9">
        <f>(I3941/86400)+25569+(-6/24)</f>
        <v>41918.9375</v>
      </c>
      <c r="U3941">
        <f>VLOOKUP(F3941,Statenum_data!$A$1:$B$4,2,FALSE)</f>
        <v>2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 s="13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>
        <f>E3942/L3942</f>
        <v>5.5</v>
      </c>
      <c r="Q3942" t="str">
        <f>LEFT(N3942,FIND("/",N3942)-1)</f>
        <v>theater</v>
      </c>
      <c r="R3942" t="str">
        <f>RIGHT(N3942,LEN(N3942)-FIND("/",N3942))</f>
        <v>plays</v>
      </c>
      <c r="S3942" s="9">
        <f>(J3942/86400)+25569+(-6/24)</f>
        <v>41961.242488425924</v>
      </c>
      <c r="T3942" s="9">
        <f>(I3942/86400)+25569+(-6/24)</f>
        <v>42006.242488425924</v>
      </c>
      <c r="U3942">
        <f>VLOOKUP(F3942,Statenum_data!$A$1:$B$4,2,FALSE)</f>
        <v>2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 s="1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>
        <f>E3943/L3943</f>
        <v>25</v>
      </c>
      <c r="Q3943" t="str">
        <f>LEFT(N3943,FIND("/",N3943)-1)</f>
        <v>theater</v>
      </c>
      <c r="R3943" t="str">
        <f>RIGHT(N3943,LEN(N3943)-FIND("/",N3943))</f>
        <v>plays</v>
      </c>
      <c r="S3943" s="9">
        <f>(J3943/86400)+25569+(-6/24)</f>
        <v>41940.337233796294</v>
      </c>
      <c r="T3943" s="9">
        <f>(I3943/86400)+25569+(-6/24)</f>
        <v>41967.791666666672</v>
      </c>
      <c r="U3943">
        <f>VLOOKUP(F3943,Statenum_data!$A$1:$B$4,2,FALSE)</f>
        <v>2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 s="13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t="e">
        <f>E3944/L3944</f>
        <v>#DIV/0!</v>
      </c>
      <c r="Q3944" t="str">
        <f>LEFT(N3944,FIND("/",N3944)-1)</f>
        <v>theater</v>
      </c>
      <c r="R3944" t="str">
        <f>RIGHT(N3944,LEN(N3944)-FIND("/",N3944))</f>
        <v>plays</v>
      </c>
      <c r="S3944" s="9">
        <f>(J3944/86400)+25569+(-6/24)</f>
        <v>42111.654097222221</v>
      </c>
      <c r="T3944" s="9">
        <f>(I3944/86400)+25569+(-6/24)</f>
        <v>42171.654097222221</v>
      </c>
      <c r="U3944">
        <f>VLOOKUP(F3944,Statenum_data!$A$1:$B$4,2,FALSE)</f>
        <v>2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 s="13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>
        <f>E3945/L3945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9">
        <f>(J3945/86400)+25569+(-6/24)</f>
        <v>42279.528564814813</v>
      </c>
      <c r="T3945" s="9">
        <f>(I3945/86400)+25569+(-6/24)</f>
        <v>42310.451388888891</v>
      </c>
      <c r="U3945">
        <f>VLOOKUP(F3945,Statenum_data!$A$1:$B$4,2,FALSE)</f>
        <v>2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 s="13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t="e">
        <f>E3946/L3946</f>
        <v>#DIV/0!</v>
      </c>
      <c r="Q3946" t="str">
        <f>LEFT(N3946,FIND("/",N3946)-1)</f>
        <v>theater</v>
      </c>
      <c r="R3946" t="str">
        <f>RIGHT(N3946,LEN(N3946)-FIND("/",N3946))</f>
        <v>plays</v>
      </c>
      <c r="S3946" s="9">
        <f>(J3946/86400)+25569+(-6/24)</f>
        <v>42213.412905092591</v>
      </c>
      <c r="T3946" s="9">
        <f>(I3946/86400)+25569+(-6/24)</f>
        <v>42243.412905092591</v>
      </c>
      <c r="U3946">
        <f>VLOOKUP(F3946,Statenum_data!$A$1:$B$4,2,FALSE)</f>
        <v>2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 s="13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>
        <f>E3947/L3947</f>
        <v>5</v>
      </c>
      <c r="Q3947" t="str">
        <f>LEFT(N3947,FIND("/",N3947)-1)</f>
        <v>theater</v>
      </c>
      <c r="R3947" t="str">
        <f>RIGHT(N3947,LEN(N3947)-FIND("/",N3947))</f>
        <v>plays</v>
      </c>
      <c r="S3947" s="9">
        <f>(J3947/86400)+25569+(-6/24)</f>
        <v>42109.551712962959</v>
      </c>
      <c r="T3947" s="9">
        <f>(I3947/86400)+25569+(-6/24)</f>
        <v>42139.551712962959</v>
      </c>
      <c r="U3947">
        <f>VLOOKUP(F3947,Statenum_data!$A$1:$B$4,2,FALSE)</f>
        <v>2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 s="13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>
        <f>E3948/L3948</f>
        <v>39</v>
      </c>
      <c r="Q3948" t="str">
        <f>LEFT(N3948,FIND("/",N3948)-1)</f>
        <v>theater</v>
      </c>
      <c r="R3948" t="str">
        <f>RIGHT(N3948,LEN(N3948)-FIND("/",N3948))</f>
        <v>plays</v>
      </c>
      <c r="S3948" s="9">
        <f>(J3948/86400)+25569+(-6/24)</f>
        <v>42031.583587962959</v>
      </c>
      <c r="T3948" s="9">
        <f>(I3948/86400)+25569+(-6/24)</f>
        <v>42063.083333333328</v>
      </c>
      <c r="U3948">
        <f>VLOOKUP(F3948,Statenum_data!$A$1:$B$4,2,FALSE)</f>
        <v>2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 s="13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>
        <f>E3949/L3949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9">
        <f>(J3949/86400)+25569+(-6/24)</f>
        <v>42614.892870370371</v>
      </c>
      <c r="T3949" s="9">
        <f>(I3949/86400)+25569+(-6/24)</f>
        <v>42644.892870370371</v>
      </c>
      <c r="U3949">
        <f>VLOOKUP(F3949,Statenum_data!$A$1:$B$4,2,FALSE)</f>
        <v>2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 s="13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t="e">
        <f>E3950/L3950</f>
        <v>#DIV/0!</v>
      </c>
      <c r="Q3950" t="str">
        <f>LEFT(N3950,FIND("/",N3950)-1)</f>
        <v>theater</v>
      </c>
      <c r="R3950" t="str">
        <f>RIGHT(N3950,LEN(N3950)-FIND("/",N3950))</f>
        <v>plays</v>
      </c>
      <c r="S3950" s="9">
        <f>(J3950/86400)+25569+(-6/24)</f>
        <v>41829.075497685189</v>
      </c>
      <c r="T3950" s="9">
        <f>(I3950/86400)+25569+(-6/24)</f>
        <v>41889.075497685189</v>
      </c>
      <c r="U3950">
        <f>VLOOKUP(F3950,Statenum_data!$A$1:$B$4,2,FALSE)</f>
        <v>2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 s="13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>
        <f>E3951/L3951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9">
        <f>(J3951/86400)+25569+(-6/24)</f>
        <v>42015.870613425926</v>
      </c>
      <c r="T3951" s="9">
        <f>(I3951/86400)+25569+(-6/24)</f>
        <v>42045.870613425926</v>
      </c>
      <c r="U3951">
        <f>VLOOKUP(F3951,Statenum_data!$A$1:$B$4,2,FALSE)</f>
        <v>2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 s="13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>
        <f>E3952/L3952</f>
        <v>25</v>
      </c>
      <c r="Q3952" t="str">
        <f>LEFT(N3952,FIND("/",N3952)-1)</f>
        <v>theater</v>
      </c>
      <c r="R3952" t="str">
        <f>RIGHT(N3952,LEN(N3952)-FIND("/",N3952))</f>
        <v>plays</v>
      </c>
      <c r="S3952" s="9">
        <f>(J3952/86400)+25569+(-6/24)</f>
        <v>42439.452314814815</v>
      </c>
      <c r="T3952" s="9">
        <f>(I3952/86400)+25569+(-6/24)</f>
        <v>42468.524305555555</v>
      </c>
      <c r="U3952">
        <f>VLOOKUP(F3952,Statenum_data!$A$1:$B$4,2,FALSE)</f>
        <v>2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 s="1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>
        <f>E3953/L3953</f>
        <v>1</v>
      </c>
      <c r="Q3953" t="str">
        <f>LEFT(N3953,FIND("/",N3953)-1)</f>
        <v>theater</v>
      </c>
      <c r="R3953" t="str">
        <f>RIGHT(N3953,LEN(N3953)-FIND("/",N3953))</f>
        <v>plays</v>
      </c>
      <c r="S3953" s="9">
        <f>(J3953/86400)+25569+(-6/24)</f>
        <v>42433.575717592597</v>
      </c>
      <c r="T3953" s="9">
        <f>(I3953/86400)+25569+(-6/24)</f>
        <v>42493.534050925926</v>
      </c>
      <c r="U3953">
        <f>VLOOKUP(F3953,Statenum_data!$A$1:$B$4,2,FALSE)</f>
        <v>2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 s="13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>
        <f>E3954/L3954</f>
        <v>25</v>
      </c>
      <c r="Q3954" t="str">
        <f>LEFT(N3954,FIND("/",N3954)-1)</f>
        <v>theater</v>
      </c>
      <c r="R3954" t="str">
        <f>RIGHT(N3954,LEN(N3954)-FIND("/",N3954))</f>
        <v>plays</v>
      </c>
      <c r="S3954" s="9">
        <f>(J3954/86400)+25569+(-6/24)</f>
        <v>42243.540393518517</v>
      </c>
      <c r="T3954" s="9">
        <f>(I3954/86400)+25569+(-6/24)</f>
        <v>42303.540393518517</v>
      </c>
      <c r="U3954">
        <f>VLOOKUP(F3954,Statenum_data!$A$1:$B$4,2,FALSE)</f>
        <v>2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 s="13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t="e">
        <f>E3955/L3955</f>
        <v>#DIV/0!</v>
      </c>
      <c r="Q3955" t="str">
        <f>LEFT(N3955,FIND("/",N3955)-1)</f>
        <v>theater</v>
      </c>
      <c r="R3955" t="str">
        <f>RIGHT(N3955,LEN(N3955)-FIND("/",N3955))</f>
        <v>plays</v>
      </c>
      <c r="S3955" s="9">
        <f>(J3955/86400)+25569+(-6/24)</f>
        <v>42549.798449074078</v>
      </c>
      <c r="T3955" s="9">
        <f>(I3955/86400)+25569+(-6/24)</f>
        <v>42580.728472222225</v>
      </c>
      <c r="U3955">
        <f>VLOOKUP(F3955,Statenum_data!$A$1:$B$4,2,FALSE)</f>
        <v>2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 s="13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t="e">
        <f>E3956/L3956</f>
        <v>#DIV/0!</v>
      </c>
      <c r="Q3956" t="str">
        <f>LEFT(N3956,FIND("/",N3956)-1)</f>
        <v>theater</v>
      </c>
      <c r="R3956" t="str">
        <f>RIGHT(N3956,LEN(N3956)-FIND("/",N3956))</f>
        <v>plays</v>
      </c>
      <c r="S3956" s="9">
        <f>(J3956/86400)+25569+(-6/24)</f>
        <v>41774.401203703703</v>
      </c>
      <c r="T3956" s="9">
        <f>(I3956/86400)+25569+(-6/24)</f>
        <v>41834.401203703703</v>
      </c>
      <c r="U3956">
        <f>VLOOKUP(F3956,Statenum_data!$A$1:$B$4,2,FALSE)</f>
        <v>2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 s="13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>
        <f>E3957/L3957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9">
        <f>(J3957/86400)+25569+(-6/24)</f>
        <v>42306.598854166667</v>
      </c>
      <c r="T3957" s="9">
        <f>(I3957/86400)+25569+(-6/24)</f>
        <v>42336.640520833331</v>
      </c>
      <c r="U3957">
        <f>VLOOKUP(F3957,Statenum_data!$A$1:$B$4,2,FALSE)</f>
        <v>2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 s="13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t="e">
        <f>E3958/L3958</f>
        <v>#DIV/0!</v>
      </c>
      <c r="Q3958" t="str">
        <f>LEFT(N3958,FIND("/",N3958)-1)</f>
        <v>theater</v>
      </c>
      <c r="R3958" t="str">
        <f>RIGHT(N3958,LEN(N3958)-FIND("/",N3958))</f>
        <v>plays</v>
      </c>
      <c r="S3958" s="9">
        <f>(J3958/86400)+25569+(-6/24)</f>
        <v>42457.682025462964</v>
      </c>
      <c r="T3958" s="9">
        <f>(I3958/86400)+25569+(-6/24)</f>
        <v>42484.763888888891</v>
      </c>
      <c r="U3958">
        <f>VLOOKUP(F3958,Statenum_data!$A$1:$B$4,2,FALSE)</f>
        <v>2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 s="13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>
        <f>E3959/L3959</f>
        <v>7</v>
      </c>
      <c r="Q3959" t="str">
        <f>LEFT(N3959,FIND("/",N3959)-1)</f>
        <v>theater</v>
      </c>
      <c r="R3959" t="str">
        <f>RIGHT(N3959,LEN(N3959)-FIND("/",N3959))</f>
        <v>plays</v>
      </c>
      <c r="S3959" s="9">
        <f>(J3959/86400)+25569+(-6/24)</f>
        <v>42513.726319444446</v>
      </c>
      <c r="T3959" s="9">
        <f>(I3959/86400)+25569+(-6/24)</f>
        <v>42559.726319444446</v>
      </c>
      <c r="U3959">
        <f>VLOOKUP(F3959,Statenum_data!$A$1:$B$4,2,FALSE)</f>
        <v>2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 s="13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>
        <f>E3960/L3960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9">
        <f>(J3960/86400)+25569+(-6/24)</f>
        <v>41816.700370370367</v>
      </c>
      <c r="T3960" s="9">
        <f>(I3960/86400)+25569+(-6/24)</f>
        <v>41853.333333333336</v>
      </c>
      <c r="U3960">
        <f>VLOOKUP(F3960,Statenum_data!$A$1:$B$4,2,FALSE)</f>
        <v>2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 s="13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>
        <f>E3961/L3961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9">
        <f>(J3961/86400)+25569+(-6/24)</f>
        <v>41880.538842592592</v>
      </c>
      <c r="T3961" s="9">
        <f>(I3961/86400)+25569+(-6/24)</f>
        <v>41910.538842592592</v>
      </c>
      <c r="U3961">
        <f>VLOOKUP(F3961,Statenum_data!$A$1:$B$4,2,FALSE)</f>
        <v>2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 s="13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>
        <f>E3962/L3962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9">
        <f>(J3962/86400)+25569+(-6/24)</f>
        <v>42342.595555555556</v>
      </c>
      <c r="T3962" s="9">
        <f>(I3962/86400)+25569+(-6/24)</f>
        <v>42372.595555555556</v>
      </c>
      <c r="U3962">
        <f>VLOOKUP(F3962,Statenum_data!$A$1:$B$4,2,FALSE)</f>
        <v>2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 s="1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>
        <f>E3963/L3963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9">
        <f>(J3963/86400)+25569+(-6/24)</f>
        <v>41745.641319444447</v>
      </c>
      <c r="T3963" s="9">
        <f>(I3963/86400)+25569+(-6/24)</f>
        <v>41767.641319444447</v>
      </c>
      <c r="U3963">
        <f>VLOOKUP(F3963,Statenum_data!$A$1:$B$4,2,FALSE)</f>
        <v>2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 s="13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>
        <f>E3964/L3964</f>
        <v>15</v>
      </c>
      <c r="Q3964" t="str">
        <f>LEFT(N3964,FIND("/",N3964)-1)</f>
        <v>theater</v>
      </c>
      <c r="R3964" t="str">
        <f>RIGHT(N3964,LEN(N3964)-FIND("/",N3964))</f>
        <v>plays</v>
      </c>
      <c r="S3964" s="9">
        <f>(J3964/86400)+25569+(-6/24)</f>
        <v>42311.371458333335</v>
      </c>
      <c r="T3964" s="9">
        <f>(I3964/86400)+25569+(-6/24)</f>
        <v>42336.371458333335</v>
      </c>
      <c r="U3964">
        <f>VLOOKUP(F3964,Statenum_data!$A$1:$B$4,2,FALSE)</f>
        <v>2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 s="13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t="e">
        <f>E3965/L3965</f>
        <v>#DIV/0!</v>
      </c>
      <c r="Q3965" t="str">
        <f>LEFT(N3965,FIND("/",N3965)-1)</f>
        <v>theater</v>
      </c>
      <c r="R3965" t="str">
        <f>RIGHT(N3965,LEN(N3965)-FIND("/",N3965))</f>
        <v>plays</v>
      </c>
      <c r="S3965" s="9">
        <f>(J3965/86400)+25569+(-6/24)</f>
        <v>42295.904131944444</v>
      </c>
      <c r="T3965" s="9">
        <f>(I3965/86400)+25569+(-6/24)</f>
        <v>42325.945798611108</v>
      </c>
      <c r="U3965">
        <f>VLOOKUP(F3965,Statenum_data!$A$1:$B$4,2,FALSE)</f>
        <v>2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 s="13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>
        <f>E3966/L3966</f>
        <v>42</v>
      </c>
      <c r="Q3966" t="str">
        <f>LEFT(N3966,FIND("/",N3966)-1)</f>
        <v>theater</v>
      </c>
      <c r="R3966" t="str">
        <f>RIGHT(N3966,LEN(N3966)-FIND("/",N3966))</f>
        <v>plays</v>
      </c>
      <c r="S3966" s="9">
        <f>(J3966/86400)+25569+(-6/24)</f>
        <v>42053.472060185188</v>
      </c>
      <c r="T3966" s="9">
        <f>(I3966/86400)+25569+(-6/24)</f>
        <v>42113.430393518516</v>
      </c>
      <c r="U3966">
        <f>VLOOKUP(F3966,Statenum_data!$A$1:$B$4,2,FALSE)</f>
        <v>2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 s="13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>
        <f>E3967/L3967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9">
        <f>(J3967/86400)+25569+(-6/24)</f>
        <v>42413.985879629632</v>
      </c>
      <c r="T3967" s="9">
        <f>(I3967/86400)+25569+(-6/24)</f>
        <v>42473.944212962961</v>
      </c>
      <c r="U3967">
        <f>VLOOKUP(F3967,Statenum_data!$A$1:$B$4,2,FALSE)</f>
        <v>2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 s="13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>
        <f>E3968/L3968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9">
        <f>(J3968/86400)+25569+(-6/24)</f>
        <v>41801.461550925924</v>
      </c>
      <c r="T3968" s="9">
        <f>(I3968/86400)+25569+(-6/24)</f>
        <v>41843.874305555553</v>
      </c>
      <c r="U3968">
        <f>VLOOKUP(F3968,Statenum_data!$A$1:$B$4,2,FALSE)</f>
        <v>2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 s="13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>
        <f>E3969/L3969</f>
        <v>41</v>
      </c>
      <c r="Q3969" t="str">
        <f>LEFT(N3969,FIND("/",N3969)-1)</f>
        <v>theater</v>
      </c>
      <c r="R3969" t="str">
        <f>RIGHT(N3969,LEN(N3969)-FIND("/",N3969))</f>
        <v>plays</v>
      </c>
      <c r="S3969" s="9">
        <f>(J3969/86400)+25569+(-6/24)</f>
        <v>42770.040590277778</v>
      </c>
      <c r="T3969" s="9">
        <f>(I3969/86400)+25569+(-6/24)</f>
        <v>42800.040590277778</v>
      </c>
      <c r="U3969">
        <f>VLOOKUP(F3969,Statenum_data!$A$1:$B$4,2,FALSE)</f>
        <v>2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 s="13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>
        <f>E3970/L3970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9">
        <f>(J3970/86400)+25569+(-6/24)</f>
        <v>42452.565659722226</v>
      </c>
      <c r="T3970" s="9">
        <f>(I3970/86400)+25569+(-6/24)</f>
        <v>42512.565659722226</v>
      </c>
      <c r="U3970">
        <f>VLOOKUP(F3970,Statenum_data!$A$1:$B$4,2,FALSE)</f>
        <v>2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 s="13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>
        <f>E3971/L3971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9">
        <f>(J3971/86400)+25569+(-6/24)</f>
        <v>42601.604699074072</v>
      </c>
      <c r="T3971" s="9">
        <f>(I3971/86400)+25569+(-6/24)</f>
        <v>42610.913194444445</v>
      </c>
      <c r="U3971">
        <f>VLOOKUP(F3971,Statenum_data!$A$1:$B$4,2,FALSE)</f>
        <v>2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 s="13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>
        <f>E3972/L3972</f>
        <v>5.5</v>
      </c>
      <c r="Q3972" t="str">
        <f>LEFT(N3972,FIND("/",N3972)-1)</f>
        <v>theater</v>
      </c>
      <c r="R3972" t="str">
        <f>RIGHT(N3972,LEN(N3972)-FIND("/",N3972))</f>
        <v>plays</v>
      </c>
      <c r="S3972" s="9">
        <f>(J3972/86400)+25569+(-6/24)</f>
        <v>42447.613553240742</v>
      </c>
      <c r="T3972" s="9">
        <f>(I3972/86400)+25569+(-6/24)</f>
        <v>42477.613553240742</v>
      </c>
      <c r="U3972">
        <f>VLOOKUP(F3972,Statenum_data!$A$1:$B$4,2,FALSE)</f>
        <v>2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 s="1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>
        <f>E3973/L3973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9">
        <f>(J3973/86400)+25569+(-6/24)</f>
        <v>41811.286180555559</v>
      </c>
      <c r="T3973" s="9">
        <f>(I3973/86400)+25569+(-6/24)</f>
        <v>41841.286180555559</v>
      </c>
      <c r="U3973">
        <f>VLOOKUP(F3973,Statenum_data!$A$1:$B$4,2,FALSE)</f>
        <v>2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 s="13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>
        <f>E3974/L3974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9">
        <f>(J3974/86400)+25569+(-6/24)</f>
        <v>41980.817523148144</v>
      </c>
      <c r="T3974" s="9">
        <f>(I3974/86400)+25569+(-6/24)</f>
        <v>42040.817523148144</v>
      </c>
      <c r="U3974">
        <f>VLOOKUP(F3974,Statenum_data!$A$1:$B$4,2,FALSE)</f>
        <v>2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 s="13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>
        <f>E3975/L3975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9">
        <f>(J3975/86400)+25569+(-6/24)</f>
        <v>42469.43414351852</v>
      </c>
      <c r="T3975" s="9">
        <f>(I3975/86400)+25569+(-6/24)</f>
        <v>42498.916666666672</v>
      </c>
      <c r="U3975">
        <f>VLOOKUP(F3975,Statenum_data!$A$1:$B$4,2,FALSE)</f>
        <v>2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 s="13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>
        <f>E3976/L3976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9">
        <f>(J3976/86400)+25569+(-6/24)</f>
        <v>42493.296851851846</v>
      </c>
      <c r="T3976" s="9">
        <f>(I3976/86400)+25569+(-6/24)</f>
        <v>42523.296851851846</v>
      </c>
      <c r="U3976">
        <f>VLOOKUP(F3976,Statenum_data!$A$1:$B$4,2,FALSE)</f>
        <v>2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 s="13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t="e">
        <f>E3977/L3977</f>
        <v>#DIV/0!</v>
      </c>
      <c r="Q3977" t="str">
        <f>LEFT(N3977,FIND("/",N3977)-1)</f>
        <v>theater</v>
      </c>
      <c r="R3977" t="str">
        <f>RIGHT(N3977,LEN(N3977)-FIND("/",N3977))</f>
        <v>plays</v>
      </c>
      <c r="S3977" s="9">
        <f>(J3977/86400)+25569+(-6/24)</f>
        <v>42534.616875</v>
      </c>
      <c r="T3977" s="9">
        <f>(I3977/86400)+25569+(-6/24)</f>
        <v>42564.616875</v>
      </c>
      <c r="U3977">
        <f>VLOOKUP(F3977,Statenum_data!$A$1:$B$4,2,FALSE)</f>
        <v>2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 s="13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>
        <f>E3978/L3978</f>
        <v>62</v>
      </c>
      <c r="Q3978" t="str">
        <f>LEFT(N3978,FIND("/",N3978)-1)</f>
        <v>theater</v>
      </c>
      <c r="R3978" t="str">
        <f>RIGHT(N3978,LEN(N3978)-FIND("/",N3978))</f>
        <v>plays</v>
      </c>
      <c r="S3978" s="9">
        <f>(J3978/86400)+25569+(-6/24)</f>
        <v>41830.608344907407</v>
      </c>
      <c r="T3978" s="9">
        <f>(I3978/86400)+25569+(-6/24)</f>
        <v>41852.041666666664</v>
      </c>
      <c r="U3978">
        <f>VLOOKUP(F3978,Statenum_data!$A$1:$B$4,2,FALSE)</f>
        <v>2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 s="13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>
        <f>E3979/L3979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9">
        <f>(J3979/86400)+25569+(-6/24)</f>
        <v>42543.538564814815</v>
      </c>
      <c r="T3979" s="9">
        <f>(I3979/86400)+25569+(-6/24)</f>
        <v>42573.538564814815</v>
      </c>
      <c r="U3979">
        <f>VLOOKUP(F3979,Statenum_data!$A$1:$B$4,2,FALSE)</f>
        <v>2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 s="13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>
        <f>E3980/L3980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9">
        <f>(J3980/86400)+25569+(-6/24)</f>
        <v>41975.392974537041</v>
      </c>
      <c r="T3980" s="9">
        <f>(I3980/86400)+25569+(-6/24)</f>
        <v>42035.392974537041</v>
      </c>
      <c r="U3980">
        <f>VLOOKUP(F3980,Statenum_data!$A$1:$B$4,2,FALSE)</f>
        <v>2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 s="13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>
        <f>E3981/L3981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9">
        <f>(J3981/86400)+25569+(-6/24)</f>
        <v>42069.653437500005</v>
      </c>
      <c r="T3981" s="9">
        <f>(I3981/86400)+25569+(-6/24)</f>
        <v>42092.583333333328</v>
      </c>
      <c r="U3981">
        <f>VLOOKUP(F3981,Statenum_data!$A$1:$B$4,2,FALSE)</f>
        <v>2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 s="13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>
        <f>E3982/L3982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9">
        <f>(J3982/86400)+25569+(-6/24)</f>
        <v>41795.348923611113</v>
      </c>
      <c r="T3982" s="9">
        <f>(I3982/86400)+25569+(-6/24)</f>
        <v>41825.348923611113</v>
      </c>
      <c r="U3982">
        <f>VLOOKUP(F3982,Statenum_data!$A$1:$B$4,2,FALSE)</f>
        <v>2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 s="1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>
        <f>E3983/L3983</f>
        <v>175</v>
      </c>
      <c r="Q3983" t="str">
        <f>LEFT(N3983,FIND("/",N3983)-1)</f>
        <v>theater</v>
      </c>
      <c r="R3983" t="str">
        <f>RIGHT(N3983,LEN(N3983)-FIND("/",N3983))</f>
        <v>plays</v>
      </c>
      <c r="S3983" s="9">
        <f>(J3983/86400)+25569+(-6/24)</f>
        <v>42507.929965277777</v>
      </c>
      <c r="T3983" s="9">
        <f>(I3983/86400)+25569+(-6/24)</f>
        <v>42567.929965277777</v>
      </c>
      <c r="U3983">
        <f>VLOOKUP(F3983,Statenum_data!$A$1:$B$4,2,FALSE)</f>
        <v>2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 s="13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>
        <f>E3984/L3984</f>
        <v>34</v>
      </c>
      <c r="Q3984" t="str">
        <f>LEFT(N3984,FIND("/",N3984)-1)</f>
        <v>theater</v>
      </c>
      <c r="R3984" t="str">
        <f>RIGHT(N3984,LEN(N3984)-FIND("/",N3984))</f>
        <v>plays</v>
      </c>
      <c r="S3984" s="9">
        <f>(J3984/86400)+25569+(-6/24)</f>
        <v>42132.559953703705</v>
      </c>
      <c r="T3984" s="9">
        <f>(I3984/86400)+25569+(-6/24)</f>
        <v>42192.559953703705</v>
      </c>
      <c r="U3984">
        <f>VLOOKUP(F3984,Statenum_data!$A$1:$B$4,2,FALSE)</f>
        <v>2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 s="13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>
        <f>E3985/L3985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9">
        <f>(J3985/86400)+25569+(-6/24)</f>
        <v>41747.61986111111</v>
      </c>
      <c r="T3985" s="9">
        <f>(I3985/86400)+25569+(-6/24)</f>
        <v>41779.040972222225</v>
      </c>
      <c r="U3985">
        <f>VLOOKUP(F3985,Statenum_data!$A$1:$B$4,2,FALSE)</f>
        <v>2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 s="13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>
        <f>E3986/L3986</f>
        <v>9.5</v>
      </c>
      <c r="Q3986" t="str">
        <f>LEFT(N3986,FIND("/",N3986)-1)</f>
        <v>theater</v>
      </c>
      <c r="R3986" t="str">
        <f>RIGHT(N3986,LEN(N3986)-FIND("/",N3986))</f>
        <v>plays</v>
      </c>
      <c r="S3986" s="9">
        <f>(J3986/86400)+25569+(-6/24)</f>
        <v>41920.713472222225</v>
      </c>
      <c r="T3986" s="9">
        <f>(I3986/86400)+25569+(-6/24)</f>
        <v>41950.75</v>
      </c>
      <c r="U3986">
        <f>VLOOKUP(F3986,Statenum_data!$A$1:$B$4,2,FALSE)</f>
        <v>2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 s="13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>
        <f>E3987/L3987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9">
        <f>(J3987/86400)+25569+(-6/24)</f>
        <v>42399.457407407404</v>
      </c>
      <c r="T3987" s="9">
        <f>(I3987/86400)+25569+(-6/24)</f>
        <v>42420.628472222219</v>
      </c>
      <c r="U3987">
        <f>VLOOKUP(F3987,Statenum_data!$A$1:$B$4,2,FALSE)</f>
        <v>2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 s="13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>
        <f>E3988/L3988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9">
        <f>(J3988/86400)+25569+(-6/24)</f>
        <v>42467.298541666663</v>
      </c>
      <c r="T3988" s="9">
        <f>(I3988/86400)+25569+(-6/24)</f>
        <v>42496.294444444444</v>
      </c>
      <c r="U3988">
        <f>VLOOKUP(F3988,Statenum_data!$A$1:$B$4,2,FALSE)</f>
        <v>2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 s="13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>
        <f>E3989/L3989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9">
        <f>(J3989/86400)+25569+(-6/24)</f>
        <v>41765.67465277778</v>
      </c>
      <c r="T3989" s="9">
        <f>(I3989/86400)+25569+(-6/24)</f>
        <v>41775.67465277778</v>
      </c>
      <c r="U3989">
        <f>VLOOKUP(F3989,Statenum_data!$A$1:$B$4,2,FALSE)</f>
        <v>2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 s="13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>
        <f>E3990/L3990</f>
        <v>8</v>
      </c>
      <c r="Q3990" t="str">
        <f>LEFT(N3990,FIND("/",N3990)-1)</f>
        <v>theater</v>
      </c>
      <c r="R3990" t="str">
        <f>RIGHT(N3990,LEN(N3990)-FIND("/",N3990))</f>
        <v>plays</v>
      </c>
      <c r="S3990" s="9">
        <f>(J3990/86400)+25569+(-6/24)</f>
        <v>42229.83116898148</v>
      </c>
      <c r="T3990" s="9">
        <f>(I3990/86400)+25569+(-6/24)</f>
        <v>42244.83116898148</v>
      </c>
      <c r="U3990">
        <f>VLOOKUP(F3990,Statenum_data!$A$1:$B$4,2,FALSE)</f>
        <v>2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 s="13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t="e">
        <f>E3991/L3991</f>
        <v>#DIV/0!</v>
      </c>
      <c r="Q3991" t="str">
        <f>LEFT(N3991,FIND("/",N3991)-1)</f>
        <v>theater</v>
      </c>
      <c r="R3991" t="str">
        <f>RIGHT(N3991,LEN(N3991)-FIND("/",N3991))</f>
        <v>plays</v>
      </c>
      <c r="S3991" s="9">
        <f>(J3991/86400)+25569+(-6/24)</f>
        <v>42286.499780092592</v>
      </c>
      <c r="T3991" s="9">
        <f>(I3991/86400)+25569+(-6/24)</f>
        <v>42316.541446759264</v>
      </c>
      <c r="U3991">
        <f>VLOOKUP(F3991,Statenum_data!$A$1:$B$4,2,FALSE)</f>
        <v>2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 s="13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>
        <f>E3992/L3992</f>
        <v>23</v>
      </c>
      <c r="Q3992" t="str">
        <f>LEFT(N3992,FIND("/",N3992)-1)</f>
        <v>theater</v>
      </c>
      <c r="R3992" t="str">
        <f>RIGHT(N3992,LEN(N3992)-FIND("/",N3992))</f>
        <v>plays</v>
      </c>
      <c r="S3992" s="9">
        <f>(J3992/86400)+25569+(-6/24)</f>
        <v>42401.422372685185</v>
      </c>
      <c r="T3992" s="9">
        <f>(I3992/86400)+25569+(-6/24)</f>
        <v>42431.422372685185</v>
      </c>
      <c r="U3992">
        <f>VLOOKUP(F3992,Statenum_data!$A$1:$B$4,2,FALSE)</f>
        <v>2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 s="1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>
        <f>E3993/L3993</f>
        <v>100</v>
      </c>
      <c r="Q3993" t="str">
        <f>LEFT(N3993,FIND("/",N3993)-1)</f>
        <v>theater</v>
      </c>
      <c r="R3993" t="str">
        <f>RIGHT(N3993,LEN(N3993)-FIND("/",N3993))</f>
        <v>plays</v>
      </c>
      <c r="S3993" s="9">
        <f>(J3993/86400)+25569+(-6/24)</f>
        <v>42125.394467592589</v>
      </c>
      <c r="T3993" s="9">
        <f>(I3993/86400)+25569+(-6/24)</f>
        <v>42155.394467592589</v>
      </c>
      <c r="U3993">
        <f>VLOOKUP(F3993,Statenum_data!$A$1:$B$4,2,FALSE)</f>
        <v>2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 s="13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>
        <f>E3994/L3994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9">
        <f>(J3994/86400)+25569+(-6/24)</f>
        <v>42289.69049768518</v>
      </c>
      <c r="T3994" s="9">
        <f>(I3994/86400)+25569+(-6/24)</f>
        <v>42349.732164351852</v>
      </c>
      <c r="U3994">
        <f>VLOOKUP(F3994,Statenum_data!$A$1:$B$4,2,FALSE)</f>
        <v>2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 s="13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>
        <f>E3995/L3995</f>
        <v>3</v>
      </c>
      <c r="Q3995" t="str">
        <f>LEFT(N3995,FIND("/",N3995)-1)</f>
        <v>theater</v>
      </c>
      <c r="R3995" t="str">
        <f>RIGHT(N3995,LEN(N3995)-FIND("/",N3995))</f>
        <v>plays</v>
      </c>
      <c r="S3995" s="9">
        <f>(J3995/86400)+25569+(-6/24)</f>
        <v>42107.614722222221</v>
      </c>
      <c r="T3995" s="9">
        <f>(I3995/86400)+25569+(-6/24)</f>
        <v>42137.614722222221</v>
      </c>
      <c r="U3995">
        <f>VLOOKUP(F3995,Statenum_data!$A$1:$B$4,2,FALSE)</f>
        <v>2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 s="13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>
        <f>E3996/L3996</f>
        <v>5</v>
      </c>
      <c r="Q3996" t="str">
        <f>LEFT(N3996,FIND("/",N3996)-1)</f>
        <v>theater</v>
      </c>
      <c r="R3996" t="str">
        <f>RIGHT(N3996,LEN(N3996)-FIND("/",N3996))</f>
        <v>plays</v>
      </c>
      <c r="S3996" s="9">
        <f>(J3996/86400)+25569+(-6/24)</f>
        <v>41809.139930555553</v>
      </c>
      <c r="T3996" s="9">
        <f>(I3996/86400)+25569+(-6/24)</f>
        <v>41839.139930555553</v>
      </c>
      <c r="U3996">
        <f>VLOOKUP(F3996,Statenum_data!$A$1:$B$4,2,FALSE)</f>
        <v>2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 s="13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>
        <f>E3997/L3997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9">
        <f>(J3997/86400)+25569+(-6/24)</f>
        <v>42019.433761574073</v>
      </c>
      <c r="T3997" s="9">
        <f>(I3997/86400)+25569+(-6/24)</f>
        <v>42049.227083333331</v>
      </c>
      <c r="U3997">
        <f>VLOOKUP(F3997,Statenum_data!$A$1:$B$4,2,FALSE)</f>
        <v>2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 s="13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>
        <f>E3998/L3998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9">
        <f>(J3998/86400)+25569+(-6/24)</f>
        <v>41950.016944444447</v>
      </c>
      <c r="T3998" s="9">
        <f>(I3998/86400)+25569+(-6/24)</f>
        <v>41963.419444444444</v>
      </c>
      <c r="U3998">
        <f>VLOOKUP(F3998,Statenum_data!$A$1:$B$4,2,FALSE)</f>
        <v>2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 s="13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t="e">
        <f>E3999/L3999</f>
        <v>#DIV/0!</v>
      </c>
      <c r="Q3999" t="str">
        <f>LEFT(N3999,FIND("/",N3999)-1)</f>
        <v>theater</v>
      </c>
      <c r="R3999" t="str">
        <f>RIGHT(N3999,LEN(N3999)-FIND("/",N3999))</f>
        <v>plays</v>
      </c>
      <c r="S3999" s="9">
        <f>(J3999/86400)+25569+(-6/24)</f>
        <v>42069.141446759255</v>
      </c>
      <c r="T3999" s="9">
        <f>(I3999/86400)+25569+(-6/24)</f>
        <v>42099.099780092598</v>
      </c>
      <c r="U3999">
        <f>VLOOKUP(F3999,Statenum_data!$A$1:$B$4,2,FALSE)</f>
        <v>2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 s="13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>
        <f>E4000/L4000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9">
        <f>(J4000/86400)+25569+(-6/24)</f>
        <v>42061.713263888887</v>
      </c>
      <c r="T4000" s="9">
        <f>(I4000/86400)+25569+(-6/24)</f>
        <v>42091.671597222223</v>
      </c>
      <c r="U4000">
        <f>VLOOKUP(F4000,Statenum_data!$A$1:$B$4,2,FALSE)</f>
        <v>2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 s="13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>
        <f>E4001/L4001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9">
        <f>(J4001/86400)+25569+(-6/24)</f>
        <v>41842.578680555554</v>
      </c>
      <c r="T4001" s="9">
        <f>(I4001/86400)+25569+(-6/24)</f>
        <v>41882.577650462961</v>
      </c>
      <c r="U4001">
        <f>VLOOKUP(F4001,Statenum_data!$A$1:$B$4,2,FALSE)</f>
        <v>2</v>
      </c>
    </row>
    <row r="4002" spans="1:21" x14ac:dyDescent="0.2">
      <c r="A4002">
        <v>4000</v>
      </c>
      <c r="B4002" s="3" t="s">
        <v>3996</v>
      </c>
      <c r="C4002" s="3" t="s">
        <v>8106</v>
      </c>
      <c r="D4002" s="13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>
        <f>E4002/L4002</f>
        <v>10</v>
      </c>
      <c r="Q4002" t="str">
        <f>LEFT(N4002,FIND("/",N4002)-1)</f>
        <v>theater</v>
      </c>
      <c r="R4002" t="str">
        <f>RIGHT(N4002,LEN(N4002)-FIND("/",N4002))</f>
        <v>plays</v>
      </c>
      <c r="S4002" s="9">
        <f>(J4002/86400)+25569+(-6/24)</f>
        <v>42437.39534722222</v>
      </c>
      <c r="T4002" s="9">
        <f>(I4002/86400)+25569+(-6/24)</f>
        <v>42497.353680555556</v>
      </c>
      <c r="U4002">
        <f>VLOOKUP(F4002,Statenum_data!$A$1:$B$4,2,FALSE)</f>
        <v>2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 s="1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>
        <f>E4003/L4003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9">
        <f>(J4003/86400)+25569+(-6/24)</f>
        <v>42775.714212962965</v>
      </c>
      <c r="T4003" s="9">
        <f>(I4003/86400)+25569+(-6/24)</f>
        <v>42795.541666666672</v>
      </c>
      <c r="U4003">
        <f>VLOOKUP(F4003,Statenum_data!$A$1:$B$4,2,FALSE)</f>
        <v>2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 s="13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>
        <f>E4004/L4004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9">
        <f>(J4004/86400)+25569+(-6/24)</f>
        <v>41878.793530092589</v>
      </c>
      <c r="T4004" s="9">
        <f>(I4004/86400)+25569+(-6/24)</f>
        <v>41908.793530092589</v>
      </c>
      <c r="U4004">
        <f>VLOOKUP(F4004,Statenum_data!$A$1:$B$4,2,FALSE)</f>
        <v>2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 s="13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>
        <f>E4005/L4005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9">
        <f>(J4005/86400)+25569+(-6/24)</f>
        <v>42020.337349537032</v>
      </c>
      <c r="T4005" s="9">
        <f>(I4005/86400)+25569+(-6/24)</f>
        <v>42050.337349537032</v>
      </c>
      <c r="U4005">
        <f>VLOOKUP(F4005,Statenum_data!$A$1:$B$4,2,FALSE)</f>
        <v>2</v>
      </c>
    </row>
    <row r="4006" spans="1:21" x14ac:dyDescent="0.2">
      <c r="A4006">
        <v>4004</v>
      </c>
      <c r="B4006" s="3" t="s">
        <v>4000</v>
      </c>
      <c r="C4006" s="3" t="s">
        <v>8109</v>
      </c>
      <c r="D4006" s="13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>
        <f>E4006/L4006</f>
        <v>1</v>
      </c>
      <c r="Q4006" t="str">
        <f>LEFT(N4006,FIND("/",N4006)-1)</f>
        <v>theater</v>
      </c>
      <c r="R4006" t="str">
        <f>RIGHT(N4006,LEN(N4006)-FIND("/",N4006))</f>
        <v>plays</v>
      </c>
      <c r="S4006" s="9">
        <f>(J4006/86400)+25569+(-6/24)</f>
        <v>41889.91269675926</v>
      </c>
      <c r="T4006" s="9">
        <f>(I4006/86400)+25569+(-6/24)</f>
        <v>41919.91269675926</v>
      </c>
      <c r="U4006">
        <f>VLOOKUP(F4006,Statenum_data!$A$1:$B$4,2,FALSE)</f>
        <v>2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 s="13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>
        <f>E4007/L4007</f>
        <v>20</v>
      </c>
      <c r="Q4007" t="str">
        <f>LEFT(N4007,FIND("/",N4007)-1)</f>
        <v>theater</v>
      </c>
      <c r="R4007" t="str">
        <f>RIGHT(N4007,LEN(N4007)-FIND("/",N4007))</f>
        <v>plays</v>
      </c>
      <c r="S4007" s="9">
        <f>(J4007/86400)+25569+(-6/24)</f>
        <v>41872.557696759257</v>
      </c>
      <c r="T4007" s="9">
        <f>(I4007/86400)+25569+(-6/24)</f>
        <v>41932.557696759257</v>
      </c>
      <c r="U4007">
        <f>VLOOKUP(F4007,Statenum_data!$A$1:$B$4,2,FALSE)</f>
        <v>2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 s="13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>
        <f>E4008/L4008</f>
        <v>2</v>
      </c>
      <c r="Q4008" t="str">
        <f>LEFT(N4008,FIND("/",N4008)-1)</f>
        <v>theater</v>
      </c>
      <c r="R4008" t="str">
        <f>RIGHT(N4008,LEN(N4008)-FIND("/",N4008))</f>
        <v>plays</v>
      </c>
      <c r="S4008" s="9">
        <f>(J4008/86400)+25569+(-6/24)</f>
        <v>42391.522997685184</v>
      </c>
      <c r="T4008" s="9">
        <f>(I4008/86400)+25569+(-6/24)</f>
        <v>42416.522997685184</v>
      </c>
      <c r="U4008">
        <f>VLOOKUP(F4008,Statenum_data!$A$1:$B$4,2,FALSE)</f>
        <v>2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 s="13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>
        <f>E4009/L4009</f>
        <v>5</v>
      </c>
      <c r="Q4009" t="str">
        <f>LEFT(N4009,FIND("/",N4009)-1)</f>
        <v>theater</v>
      </c>
      <c r="R4009" t="str">
        <f>RIGHT(N4009,LEN(N4009)-FIND("/",N4009))</f>
        <v>plays</v>
      </c>
      <c r="S4009" s="9">
        <f>(J4009/86400)+25569+(-6/24)</f>
        <v>41848.522928240738</v>
      </c>
      <c r="T4009" s="9">
        <f>(I4009/86400)+25569+(-6/24)</f>
        <v>41877.436111111107</v>
      </c>
      <c r="U4009">
        <f>VLOOKUP(F4009,Statenum_data!$A$1:$B$4,2,FALSE)</f>
        <v>2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 s="13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>
        <f>E4010/L4010</f>
        <v>15</v>
      </c>
      <c r="Q4010" t="str">
        <f>LEFT(N4010,FIND("/",N4010)-1)</f>
        <v>theater</v>
      </c>
      <c r="R4010" t="str">
        <f>RIGHT(N4010,LEN(N4010)-FIND("/",N4010))</f>
        <v>plays</v>
      </c>
      <c r="S4010" s="9">
        <f>(J4010/86400)+25569+(-6/24)</f>
        <v>42177.714201388888</v>
      </c>
      <c r="T4010" s="9">
        <f>(I4010/86400)+25569+(-6/24)</f>
        <v>42207.714201388888</v>
      </c>
      <c r="U4010">
        <f>VLOOKUP(F4010,Statenum_data!$A$1:$B$4,2,FALSE)</f>
        <v>2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 s="13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>
        <f>E4011/L4011</f>
        <v>25</v>
      </c>
      <c r="Q4011" t="str">
        <f>LEFT(N4011,FIND("/",N4011)-1)</f>
        <v>theater</v>
      </c>
      <c r="R4011" t="str">
        <f>RIGHT(N4011,LEN(N4011)-FIND("/",N4011))</f>
        <v>plays</v>
      </c>
      <c r="S4011" s="9">
        <f>(J4011/86400)+25569+(-6/24)</f>
        <v>41851.450925925928</v>
      </c>
      <c r="T4011" s="9">
        <f>(I4011/86400)+25569+(-6/24)</f>
        <v>41891.450925925928</v>
      </c>
      <c r="U4011">
        <f>VLOOKUP(F4011,Statenum_data!$A$1:$B$4,2,FALSE)</f>
        <v>2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 s="13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>
        <f>E4012/L4012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9">
        <f>(J4012/86400)+25569+(-6/24)</f>
        <v>41921.520439814813</v>
      </c>
      <c r="T4012" s="9">
        <f>(I4012/86400)+25569+(-6/24)</f>
        <v>41938.520439814813</v>
      </c>
      <c r="U4012">
        <f>VLOOKUP(F4012,Statenum_data!$A$1:$B$4,2,FALSE)</f>
        <v>2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 s="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>
        <f>E4013/L4013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9">
        <f>(J4013/86400)+25569+(-6/24)</f>
        <v>42002.29488425926</v>
      </c>
      <c r="T4013" s="9">
        <f>(I4013/86400)+25569+(-6/24)</f>
        <v>42032.29488425926</v>
      </c>
      <c r="U4013">
        <f>VLOOKUP(F4013,Statenum_data!$A$1:$B$4,2,FALSE)</f>
        <v>2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 s="13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t="e">
        <f>E4014/L4014</f>
        <v>#DIV/0!</v>
      </c>
      <c r="Q4014" t="str">
        <f>LEFT(N4014,FIND("/",N4014)-1)</f>
        <v>theater</v>
      </c>
      <c r="R4014" t="str">
        <f>RIGHT(N4014,LEN(N4014)-FIND("/",N4014))</f>
        <v>plays</v>
      </c>
      <c r="S4014" s="9">
        <f>(J4014/86400)+25569+(-6/24)</f>
        <v>42096.294548611113</v>
      </c>
      <c r="T4014" s="9">
        <f>(I4014/86400)+25569+(-6/24)</f>
        <v>42126.294548611113</v>
      </c>
      <c r="U4014">
        <f>VLOOKUP(F4014,Statenum_data!$A$1:$B$4,2,FALSE)</f>
        <v>2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 s="13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>
        <f>E4015/L4015</f>
        <v>13</v>
      </c>
      <c r="Q4015" t="str">
        <f>LEFT(N4015,FIND("/",N4015)-1)</f>
        <v>theater</v>
      </c>
      <c r="R4015" t="str">
        <f>RIGHT(N4015,LEN(N4015)-FIND("/",N4015))</f>
        <v>plays</v>
      </c>
      <c r="S4015" s="9">
        <f>(J4015/86400)+25569+(-6/24)</f>
        <v>42021.051192129627</v>
      </c>
      <c r="T4015" s="9">
        <f>(I4015/86400)+25569+(-6/24)</f>
        <v>42051.051192129627</v>
      </c>
      <c r="U4015">
        <f>VLOOKUP(F4015,Statenum_data!$A$1:$B$4,2,FALSE)</f>
        <v>2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 s="13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t="e">
        <f>E4016/L4016</f>
        <v>#DIV/0!</v>
      </c>
      <c r="Q4016" t="str">
        <f>LEFT(N4016,FIND("/",N4016)-1)</f>
        <v>theater</v>
      </c>
      <c r="R4016" t="str">
        <f>RIGHT(N4016,LEN(N4016)-FIND("/",N4016))</f>
        <v>plays</v>
      </c>
      <c r="S4016" s="9">
        <f>(J4016/86400)+25569+(-6/24)</f>
        <v>42418.996168981481</v>
      </c>
      <c r="T4016" s="9">
        <f>(I4016/86400)+25569+(-6/24)</f>
        <v>42433.996168981481</v>
      </c>
      <c r="U4016">
        <f>VLOOKUP(F4016,Statenum_data!$A$1:$B$4,2,FALSE)</f>
        <v>2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 s="13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>
        <f>E4017/L4017</f>
        <v>1</v>
      </c>
      <c r="Q4017" t="str">
        <f>LEFT(N4017,FIND("/",N4017)-1)</f>
        <v>theater</v>
      </c>
      <c r="R4017" t="str">
        <f>RIGHT(N4017,LEN(N4017)-FIND("/",N4017))</f>
        <v>plays</v>
      </c>
      <c r="S4017" s="9">
        <f>(J4017/86400)+25569+(-6/24)</f>
        <v>42174.530821759261</v>
      </c>
      <c r="T4017" s="9">
        <f>(I4017/86400)+25569+(-6/24)</f>
        <v>42204.530821759261</v>
      </c>
      <c r="U4017">
        <f>VLOOKUP(F4017,Statenum_data!$A$1:$B$4,2,FALSE)</f>
        <v>2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 s="13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>
        <f>E4018/L4018</f>
        <v>10</v>
      </c>
      <c r="Q4018" t="str">
        <f>LEFT(N4018,FIND("/",N4018)-1)</f>
        <v>theater</v>
      </c>
      <c r="R4018" t="str">
        <f>RIGHT(N4018,LEN(N4018)-FIND("/",N4018))</f>
        <v>plays</v>
      </c>
      <c r="S4018" s="9">
        <f>(J4018/86400)+25569+(-6/24)</f>
        <v>41869.622685185182</v>
      </c>
      <c r="T4018" s="9">
        <f>(I4018/86400)+25569+(-6/24)</f>
        <v>41899.622685185182</v>
      </c>
      <c r="U4018">
        <f>VLOOKUP(F4018,Statenum_data!$A$1:$B$4,2,FALSE)</f>
        <v>2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 s="13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>
        <f>E4019/L4019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9">
        <f>(J4019/86400)+25569+(-6/24)</f>
        <v>41856.422152777777</v>
      </c>
      <c r="T4019" s="9">
        <f>(I4019/86400)+25569+(-6/24)</f>
        <v>41886.422152777777</v>
      </c>
      <c r="U4019">
        <f>VLOOKUP(F4019,Statenum_data!$A$1:$B$4,2,FALSE)</f>
        <v>2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 s="13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>
        <f>E4020/L4020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9">
        <f>(J4020/86400)+25569+(-6/24)</f>
        <v>42620.66097222222</v>
      </c>
      <c r="T4020" s="9">
        <f>(I4020/86400)+25569+(-6/24)</f>
        <v>42650.66097222222</v>
      </c>
      <c r="U4020">
        <f>VLOOKUP(F4020,Statenum_data!$A$1:$B$4,2,FALSE)</f>
        <v>2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 s="13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>
        <f>E4021/L4021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9">
        <f>(J4021/86400)+25569+(-6/24)</f>
        <v>42417.425879629634</v>
      </c>
      <c r="T4021" s="9">
        <f>(I4021/86400)+25569+(-6/24)</f>
        <v>42475.436111111107</v>
      </c>
      <c r="U4021">
        <f>VLOOKUP(F4021,Statenum_data!$A$1:$B$4,2,FALSE)</f>
        <v>2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 s="13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>
        <f>E4022/L4022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9">
        <f>(J4022/86400)+25569+(-6/24)</f>
        <v>42056.940960648149</v>
      </c>
      <c r="T4022" s="9">
        <f>(I4022/86400)+25569+(-6/24)</f>
        <v>42086.899293981478</v>
      </c>
      <c r="U4022">
        <f>VLOOKUP(F4022,Statenum_data!$A$1:$B$4,2,FALSE)</f>
        <v>2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 s="1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>
        <f>E4023/L4023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9">
        <f>(J4023/86400)+25569+(-6/24)</f>
        <v>41878.661550925928</v>
      </c>
      <c r="T4023" s="9">
        <f>(I4023/86400)+25569+(-6/24)</f>
        <v>41938.661550925928</v>
      </c>
      <c r="U4023">
        <f>VLOOKUP(F4023,Statenum_data!$A$1:$B$4,2,FALSE)</f>
        <v>2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 s="13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>
        <f>E4024/L4024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9">
        <f>(J4024/86400)+25569+(-6/24)</f>
        <v>41990.334108796298</v>
      </c>
      <c r="T4024" s="9">
        <f>(I4024/86400)+25569+(-6/24)</f>
        <v>42035.870833333334</v>
      </c>
      <c r="U4024">
        <f>VLOOKUP(F4024,Statenum_data!$A$1:$B$4,2,FALSE)</f>
        <v>2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 s="13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t="e">
        <f>E4025/L4025</f>
        <v>#DIV/0!</v>
      </c>
      <c r="Q4025" t="str">
        <f>LEFT(N4025,FIND("/",N4025)-1)</f>
        <v>theater</v>
      </c>
      <c r="R4025" t="str">
        <f>RIGHT(N4025,LEN(N4025)-FIND("/",N4025))</f>
        <v>plays</v>
      </c>
      <c r="S4025" s="9">
        <f>(J4025/86400)+25569+(-6/24)</f>
        <v>42408.749571759261</v>
      </c>
      <c r="T4025" s="9">
        <f>(I4025/86400)+25569+(-6/24)</f>
        <v>42453.707905092597</v>
      </c>
      <c r="U4025">
        <f>VLOOKUP(F4025,Statenum_data!$A$1:$B$4,2,FALSE)</f>
        <v>2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 s="13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>
        <f>E4026/L4026</f>
        <v>10</v>
      </c>
      <c r="Q4026" t="str">
        <f>LEFT(N4026,FIND("/",N4026)-1)</f>
        <v>theater</v>
      </c>
      <c r="R4026" t="str">
        <f>RIGHT(N4026,LEN(N4026)-FIND("/",N4026))</f>
        <v>plays</v>
      </c>
      <c r="S4026" s="9">
        <f>(J4026/86400)+25569+(-6/24)</f>
        <v>42217.420104166667</v>
      </c>
      <c r="T4026" s="9">
        <f>(I4026/86400)+25569+(-6/24)</f>
        <v>42247.420104166667</v>
      </c>
      <c r="U4026">
        <f>VLOOKUP(F4026,Statenum_data!$A$1:$B$4,2,FALSE)</f>
        <v>2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 s="13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>
        <f>E4027/L4027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9">
        <f>(J4027/86400)+25569+(-6/24)</f>
        <v>42150.987685185188</v>
      </c>
      <c r="T4027" s="9">
        <f>(I4027/86400)+25569+(-6/24)</f>
        <v>42210.987685185188</v>
      </c>
      <c r="U4027">
        <f>VLOOKUP(F4027,Statenum_data!$A$1:$B$4,2,FALSE)</f>
        <v>2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 s="13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t="e">
        <f>E4028/L4028</f>
        <v>#DIV/0!</v>
      </c>
      <c r="Q4028" t="str">
        <f>LEFT(N4028,FIND("/",N4028)-1)</f>
        <v>theater</v>
      </c>
      <c r="R4028" t="str">
        <f>RIGHT(N4028,LEN(N4028)-FIND("/",N4028))</f>
        <v>plays</v>
      </c>
      <c r="S4028" s="9">
        <f>(J4028/86400)+25569+(-6/24)</f>
        <v>42282.405543981484</v>
      </c>
      <c r="T4028" s="9">
        <f>(I4028/86400)+25569+(-6/24)</f>
        <v>42342.447210648148</v>
      </c>
      <c r="U4028">
        <f>VLOOKUP(F4028,Statenum_data!$A$1:$B$4,2,FALSE)</f>
        <v>2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 s="13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>
        <f>E4029/L4029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9">
        <f>(J4029/86400)+25569+(-6/24)</f>
        <v>42768.72084490741</v>
      </c>
      <c r="T4029" s="9">
        <f>(I4029/86400)+25569+(-6/24)</f>
        <v>42788.791666666672</v>
      </c>
      <c r="U4029">
        <f>VLOOKUP(F4029,Statenum_data!$A$1:$B$4,2,FALSE)</f>
        <v>2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 s="13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>
        <f>E4030/L4030</f>
        <v>51</v>
      </c>
      <c r="Q4030" t="str">
        <f>LEFT(N4030,FIND("/",N4030)-1)</f>
        <v>theater</v>
      </c>
      <c r="R4030" t="str">
        <f>RIGHT(N4030,LEN(N4030)-FIND("/",N4030))</f>
        <v>plays</v>
      </c>
      <c r="S4030" s="9">
        <f>(J4030/86400)+25569+(-6/24)</f>
        <v>41765.688657407409</v>
      </c>
      <c r="T4030" s="9">
        <f>(I4030/86400)+25569+(-6/24)</f>
        <v>41795.688657407409</v>
      </c>
      <c r="U4030">
        <f>VLOOKUP(F4030,Statenum_data!$A$1:$B$4,2,FALSE)</f>
        <v>2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 s="13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t="e">
        <f>E4031/L4031</f>
        <v>#DIV/0!</v>
      </c>
      <c r="Q4031" t="str">
        <f>LEFT(N4031,FIND("/",N4031)-1)</f>
        <v>theater</v>
      </c>
      <c r="R4031" t="str">
        <f>RIGHT(N4031,LEN(N4031)-FIND("/",N4031))</f>
        <v>plays</v>
      </c>
      <c r="S4031" s="9">
        <f>(J4031/86400)+25569+(-6/24)</f>
        <v>42321.77511574074</v>
      </c>
      <c r="T4031" s="9">
        <f>(I4031/86400)+25569+(-6/24)</f>
        <v>42351.77511574074</v>
      </c>
      <c r="U4031">
        <f>VLOOKUP(F4031,Statenum_data!$A$1:$B$4,2,FALSE)</f>
        <v>2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 s="13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>
        <f>E4032/L4032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9">
        <f>(J4032/86400)+25569+(-6/24)</f>
        <v>42374.405081018514</v>
      </c>
      <c r="T4032" s="9">
        <f>(I4032/86400)+25569+(-6/24)</f>
        <v>42403.53402777778</v>
      </c>
      <c r="U4032">
        <f>VLOOKUP(F4032,Statenum_data!$A$1:$B$4,2,FALSE)</f>
        <v>2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 s="1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t="e">
        <f>E4033/L4033</f>
        <v>#DIV/0!</v>
      </c>
      <c r="Q4033" t="str">
        <f>LEFT(N4033,FIND("/",N4033)-1)</f>
        <v>theater</v>
      </c>
      <c r="R4033" t="str">
        <f>RIGHT(N4033,LEN(N4033)-FIND("/",N4033))</f>
        <v>plays</v>
      </c>
      <c r="S4033" s="9">
        <f>(J4033/86400)+25569+(-6/24)</f>
        <v>41941.335231481484</v>
      </c>
      <c r="T4033" s="9">
        <f>(I4033/86400)+25569+(-6/24)</f>
        <v>41991.376898148148</v>
      </c>
      <c r="U4033">
        <f>VLOOKUP(F4033,Statenum_data!$A$1:$B$4,2,FALSE)</f>
        <v>2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 s="13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>
        <f>E4034/L4034</f>
        <v>59</v>
      </c>
      <c r="Q4034" t="str">
        <f>LEFT(N4034,FIND("/",N4034)-1)</f>
        <v>theater</v>
      </c>
      <c r="R4034" t="str">
        <f>RIGHT(N4034,LEN(N4034)-FIND("/",N4034))</f>
        <v>plays</v>
      </c>
      <c r="S4034" s="9">
        <f>(J4034/86400)+25569+(-6/24)</f>
        <v>42293.559212962966</v>
      </c>
      <c r="T4034" s="9">
        <f>(I4034/86400)+25569+(-6/24)</f>
        <v>42353.60087962963</v>
      </c>
      <c r="U4034">
        <f>VLOOKUP(F4034,Statenum_data!$A$1:$B$4,2,FALSE)</f>
        <v>2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 s="13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>
        <f>E4035/L4035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9">
        <f>(J4035/86400)+25569+(-6/24)</f>
        <v>42614.018796296295</v>
      </c>
      <c r="T4035" s="9">
        <f>(I4035/86400)+25569+(-6/24)</f>
        <v>42645.125</v>
      </c>
      <c r="U4035">
        <f>VLOOKUP(F4035,Statenum_data!$A$1:$B$4,2,FALSE)</f>
        <v>2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 s="13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>
        <f>E4036/L4036</f>
        <v>100</v>
      </c>
      <c r="Q4036" t="str">
        <f>LEFT(N4036,FIND("/",N4036)-1)</f>
        <v>theater</v>
      </c>
      <c r="R4036" t="str">
        <f>RIGHT(N4036,LEN(N4036)-FIND("/",N4036))</f>
        <v>plays</v>
      </c>
      <c r="S4036" s="9">
        <f>(J4036/86400)+25569+(-6/24)</f>
        <v>42067.697337962964</v>
      </c>
      <c r="T4036" s="9">
        <f>(I4036/86400)+25569+(-6/24)</f>
        <v>42097.655671296292</v>
      </c>
      <c r="U4036">
        <f>VLOOKUP(F4036,Statenum_data!$A$1:$B$4,2,FALSE)</f>
        <v>2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 s="13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>
        <f>E4037/L4037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9">
        <f>(J4037/86400)+25569+(-6/24)</f>
        <v>41903.632951388892</v>
      </c>
      <c r="T4037" s="9">
        <f>(I4037/86400)+25569+(-6/24)</f>
        <v>41933.632951388892</v>
      </c>
      <c r="U4037">
        <f>VLOOKUP(F4037,Statenum_data!$A$1:$B$4,2,FALSE)</f>
        <v>2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 s="13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>
        <f>E4038/L4038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9">
        <f>(J4038/86400)+25569+(-6/24)</f>
        <v>41804.687083333338</v>
      </c>
      <c r="T4038" s="9">
        <f>(I4038/86400)+25569+(-6/24)</f>
        <v>41821.6875</v>
      </c>
      <c r="U4038">
        <f>VLOOKUP(F4038,Statenum_data!$A$1:$B$4,2,FALSE)</f>
        <v>2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 s="13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>
        <f>E4039/L4039</f>
        <v>40</v>
      </c>
      <c r="Q4039" t="str">
        <f>LEFT(N4039,FIND("/",N4039)-1)</f>
        <v>theater</v>
      </c>
      <c r="R4039" t="str">
        <f>RIGHT(N4039,LEN(N4039)-FIND("/",N4039))</f>
        <v>plays</v>
      </c>
      <c r="S4039" s="9">
        <f>(J4039/86400)+25569+(-6/24)</f>
        <v>42496.820775462962</v>
      </c>
      <c r="T4039" s="9">
        <f>(I4039/86400)+25569+(-6/24)</f>
        <v>42514.350694444445</v>
      </c>
      <c r="U4039">
        <f>VLOOKUP(F4039,Statenum_data!$A$1:$B$4,2,FALSE)</f>
        <v>2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 s="13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>
        <f>E4040/L4040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9">
        <f>(J4040/86400)+25569+(-6/24)</f>
        <v>41869.548726851848</v>
      </c>
      <c r="T4040" s="9">
        <f>(I4040/86400)+25569+(-6/24)</f>
        <v>41929.548726851848</v>
      </c>
      <c r="U4040">
        <f>VLOOKUP(F4040,Statenum_data!$A$1:$B$4,2,FALSE)</f>
        <v>2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 s="13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>
        <f>E4041/L4041</f>
        <v>60</v>
      </c>
      <c r="Q4041" t="str">
        <f>LEFT(N4041,FIND("/",N4041)-1)</f>
        <v>theater</v>
      </c>
      <c r="R4041" t="str">
        <f>RIGHT(N4041,LEN(N4041)-FIND("/",N4041))</f>
        <v>plays</v>
      </c>
      <c r="S4041" s="9">
        <f>(J4041/86400)+25569+(-6/24)</f>
        <v>42305.420914351853</v>
      </c>
      <c r="T4041" s="9">
        <f>(I4041/86400)+25569+(-6/24)</f>
        <v>42338.999305555553</v>
      </c>
      <c r="U4041">
        <f>VLOOKUP(F4041,Statenum_data!$A$1:$B$4,2,FALSE)</f>
        <v>2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 s="13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>
        <f>E4042/L4042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9">
        <f>(J4042/86400)+25569+(-6/24)</f>
        <v>42143.981527777782</v>
      </c>
      <c r="T4042" s="9">
        <f>(I4042/86400)+25569+(-6/24)</f>
        <v>42202.875</v>
      </c>
      <c r="U4042">
        <f>VLOOKUP(F4042,Statenum_data!$A$1:$B$4,2,FALSE)</f>
        <v>2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 s="1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>
        <f>E4043/L4043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9">
        <f>(J4043/86400)+25569+(-6/24)</f>
        <v>42559.224004629628</v>
      </c>
      <c r="T4043" s="9">
        <f>(I4043/86400)+25569+(-6/24)</f>
        <v>42619.224004629628</v>
      </c>
      <c r="U4043">
        <f>VLOOKUP(F4043,Statenum_data!$A$1:$B$4,2,FALSE)</f>
        <v>2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 s="13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>
        <f>E4044/L4044</f>
        <v>7</v>
      </c>
      <c r="Q4044" t="str">
        <f>LEFT(N4044,FIND("/",N4044)-1)</f>
        <v>theater</v>
      </c>
      <c r="R4044" t="str">
        <f>RIGHT(N4044,LEN(N4044)-FIND("/",N4044))</f>
        <v>plays</v>
      </c>
      <c r="S4044" s="9">
        <f>(J4044/86400)+25569+(-6/24)</f>
        <v>41994.834074074075</v>
      </c>
      <c r="T4044" s="9">
        <f>(I4044/86400)+25569+(-6/24)</f>
        <v>42024.552777777775</v>
      </c>
      <c r="U4044">
        <f>VLOOKUP(F4044,Statenum_data!$A$1:$B$4,2,FALSE)</f>
        <v>2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 s="13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t="e">
        <f>E4045/L4045</f>
        <v>#DIV/0!</v>
      </c>
      <c r="Q4045" t="str">
        <f>LEFT(N4045,FIND("/",N4045)-1)</f>
        <v>theater</v>
      </c>
      <c r="R4045" t="str">
        <f>RIGHT(N4045,LEN(N4045)-FIND("/",N4045))</f>
        <v>plays</v>
      </c>
      <c r="S4045" s="9">
        <f>(J4045/86400)+25569+(-6/24)</f>
        <v>41948.707465277781</v>
      </c>
      <c r="T4045" s="9">
        <f>(I4045/86400)+25569+(-6/24)</f>
        <v>41963.707465277781</v>
      </c>
      <c r="U4045">
        <f>VLOOKUP(F4045,Statenum_data!$A$1:$B$4,2,FALSE)</f>
        <v>2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 s="13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>
        <f>E4046/L4046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9">
        <f>(J4046/86400)+25569+(-6/24)</f>
        <v>42073.969699074078</v>
      </c>
      <c r="T4046" s="9">
        <f>(I4046/86400)+25569+(-6/24)</f>
        <v>42103.958333333328</v>
      </c>
      <c r="U4046">
        <f>VLOOKUP(F4046,Statenum_data!$A$1:$B$4,2,FALSE)</f>
        <v>2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 s="13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>
        <f>E4047/L4047</f>
        <v>1</v>
      </c>
      <c r="Q4047" t="str">
        <f>LEFT(N4047,FIND("/",N4047)-1)</f>
        <v>theater</v>
      </c>
      <c r="R4047" t="str">
        <f>RIGHT(N4047,LEN(N4047)-FIND("/",N4047))</f>
        <v>plays</v>
      </c>
      <c r="S4047" s="9">
        <f>(J4047/86400)+25569+(-6/24)</f>
        <v>41841.951261574075</v>
      </c>
      <c r="T4047" s="9">
        <f>(I4047/86400)+25569+(-6/24)</f>
        <v>41871.951261574075</v>
      </c>
      <c r="U4047">
        <f>VLOOKUP(F4047,Statenum_data!$A$1:$B$4,2,FALSE)</f>
        <v>2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 s="13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>
        <f>E4048/L4048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9">
        <f>(J4048/86400)+25569+(-6/24)</f>
        <v>41904.400578703702</v>
      </c>
      <c r="T4048" s="9">
        <f>(I4048/86400)+25569+(-6/24)</f>
        <v>41934.400578703702</v>
      </c>
      <c r="U4048">
        <f>VLOOKUP(F4048,Statenum_data!$A$1:$B$4,2,FALSE)</f>
        <v>2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 s="13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>
        <f>E4049/L4049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9">
        <f>(J4049/86400)+25569+(-6/24)</f>
        <v>41990.772488425922</v>
      </c>
      <c r="T4049" s="9">
        <f>(I4049/86400)+25569+(-6/24)</f>
        <v>42014.791666666672</v>
      </c>
      <c r="U4049">
        <f>VLOOKUP(F4049,Statenum_data!$A$1:$B$4,2,FALSE)</f>
        <v>2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 s="13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>
        <f>E4050/L4050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9">
        <f>(J4050/86400)+25569+(-6/24)</f>
        <v>42436.259108796294</v>
      </c>
      <c r="T4050" s="9">
        <f>(I4050/86400)+25569+(-6/24)</f>
        <v>42471.217442129629</v>
      </c>
      <c r="U4050">
        <f>VLOOKUP(F4050,Statenum_data!$A$1:$B$4,2,FALSE)</f>
        <v>2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 s="13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>
        <f>E4051/L4051</f>
        <v>16</v>
      </c>
      <c r="Q4051" t="str">
        <f>LEFT(N4051,FIND("/",N4051)-1)</f>
        <v>theater</v>
      </c>
      <c r="R4051" t="str">
        <f>RIGHT(N4051,LEN(N4051)-FIND("/",N4051))</f>
        <v>plays</v>
      </c>
      <c r="S4051" s="9">
        <f>(J4051/86400)+25569+(-6/24)</f>
        <v>42169.708506944444</v>
      </c>
      <c r="T4051" s="9">
        <f>(I4051/86400)+25569+(-6/24)</f>
        <v>42199.708506944444</v>
      </c>
      <c r="U4051">
        <f>VLOOKUP(F4051,Statenum_data!$A$1:$B$4,2,FALSE)</f>
        <v>2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 s="13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>
        <f>E4052/L4052</f>
        <v>1</v>
      </c>
      <c r="Q4052" t="str">
        <f>LEFT(N4052,FIND("/",N4052)-1)</f>
        <v>theater</v>
      </c>
      <c r="R4052" t="str">
        <f>RIGHT(N4052,LEN(N4052)-FIND("/",N4052))</f>
        <v>plays</v>
      </c>
      <c r="S4052" s="9">
        <f>(J4052/86400)+25569+(-6/24)</f>
        <v>41905.386469907404</v>
      </c>
      <c r="T4052" s="9">
        <f>(I4052/86400)+25569+(-6/24)</f>
        <v>41935.386469907404</v>
      </c>
      <c r="U4052">
        <f>VLOOKUP(F4052,Statenum_data!$A$1:$B$4,2,FALSE)</f>
        <v>2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 s="1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t="e">
        <f>E4053/L4053</f>
        <v>#DIV/0!</v>
      </c>
      <c r="Q4053" t="str">
        <f>LEFT(N4053,FIND("/",N4053)-1)</f>
        <v>theater</v>
      </c>
      <c r="R4053" t="str">
        <f>RIGHT(N4053,LEN(N4053)-FIND("/",N4053))</f>
        <v>plays</v>
      </c>
      <c r="S4053" s="9">
        <f>(J4053/86400)+25569+(-6/24)</f>
        <v>41761.560150462959</v>
      </c>
      <c r="T4053" s="9">
        <f>(I4053/86400)+25569+(-6/24)</f>
        <v>41768.036805555559</v>
      </c>
      <c r="U4053">
        <f>VLOOKUP(F4053,Statenum_data!$A$1:$B$4,2,FALSE)</f>
        <v>2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 s="13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>
        <f>E4054/L4054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9">
        <f>(J4054/86400)+25569+(-6/24)</f>
        <v>41865.628657407404</v>
      </c>
      <c r="T4054" s="9">
        <f>(I4054/86400)+25569+(-6/24)</f>
        <v>41925.628657407404</v>
      </c>
      <c r="U4054">
        <f>VLOOKUP(F4054,Statenum_data!$A$1:$B$4,2,FALSE)</f>
        <v>2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 s="13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>
        <f>E4055/L4055</f>
        <v>55</v>
      </c>
      <c r="Q4055" t="str">
        <f>LEFT(N4055,FIND("/",N4055)-1)</f>
        <v>theater</v>
      </c>
      <c r="R4055" t="str">
        <f>RIGHT(N4055,LEN(N4055)-FIND("/",N4055))</f>
        <v>plays</v>
      </c>
      <c r="S4055" s="9">
        <f>(J4055/86400)+25569+(-6/24)</f>
        <v>41928.440138888887</v>
      </c>
      <c r="T4055" s="9">
        <f>(I4055/86400)+25569+(-6/24)</f>
        <v>41958.583333333328</v>
      </c>
      <c r="U4055">
        <f>VLOOKUP(F4055,Statenum_data!$A$1:$B$4,2,FALSE)</f>
        <v>2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 s="13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t="e">
        <f>E4056/L4056</f>
        <v>#DIV/0!</v>
      </c>
      <c r="Q4056" t="str">
        <f>LEFT(N4056,FIND("/",N4056)-1)</f>
        <v>theater</v>
      </c>
      <c r="R4056" t="str">
        <f>RIGHT(N4056,LEN(N4056)-FIND("/",N4056))</f>
        <v>plays</v>
      </c>
      <c r="S4056" s="9">
        <f>(J4056/86400)+25569+(-6/24)</f>
        <v>42613.591261574074</v>
      </c>
      <c r="T4056" s="9">
        <f>(I4056/86400)+25569+(-6/24)</f>
        <v>42643.916666666672</v>
      </c>
      <c r="U4056">
        <f>VLOOKUP(F4056,Statenum_data!$A$1:$B$4,2,FALSE)</f>
        <v>2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 s="13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>
        <f>E4057/L4057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9">
        <f>(J4057/86400)+25569+(-6/24)</f>
        <v>41779.398506944446</v>
      </c>
      <c r="T4057" s="9">
        <f>(I4057/86400)+25569+(-6/24)</f>
        <v>41809.398506944446</v>
      </c>
      <c r="U4057">
        <f>VLOOKUP(F4057,Statenum_data!$A$1:$B$4,2,FALSE)</f>
        <v>2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 s="13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>
        <f>E4058/L4058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9">
        <f>(J4058/86400)+25569+(-6/24)</f>
        <v>42534.683321759258</v>
      </c>
      <c r="T4058" s="9">
        <f>(I4058/86400)+25569+(-6/24)</f>
        <v>42554.582638888889</v>
      </c>
      <c r="U4058">
        <f>VLOOKUP(F4058,Statenum_data!$A$1:$B$4,2,FALSE)</f>
        <v>2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 s="13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>
        <f>E4059/L4059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9">
        <f>(J4059/86400)+25569+(-6/24)</f>
        <v>42310.718518518523</v>
      </c>
      <c r="T4059" s="9">
        <f>(I4059/86400)+25569+(-6/24)</f>
        <v>42333.708333333328</v>
      </c>
      <c r="U4059">
        <f>VLOOKUP(F4059,Statenum_data!$A$1:$B$4,2,FALSE)</f>
        <v>2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 s="13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>
        <f>E4060/L4060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9">
        <f>(J4060/86400)+25569+(-6/24)</f>
        <v>42445.810694444444</v>
      </c>
      <c r="T4060" s="9">
        <f>(I4060/86400)+25569+(-6/24)</f>
        <v>42460.915972222225</v>
      </c>
      <c r="U4060">
        <f>VLOOKUP(F4060,Statenum_data!$A$1:$B$4,2,FALSE)</f>
        <v>2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 s="13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>
        <f>E4061/L4061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9">
        <f>(J4061/86400)+25569+(-6/24)</f>
        <v>41866.390648148146</v>
      </c>
      <c r="T4061" s="9">
        <f>(I4061/86400)+25569+(-6/24)</f>
        <v>41897.875</v>
      </c>
      <c r="U4061">
        <f>VLOOKUP(F4061,Statenum_data!$A$1:$B$4,2,FALSE)</f>
        <v>2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 s="13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>
        <f>E4062/L4062</f>
        <v>57</v>
      </c>
      <c r="Q4062" t="str">
        <f>LEFT(N4062,FIND("/",N4062)-1)</f>
        <v>theater</v>
      </c>
      <c r="R4062" t="str">
        <f>RIGHT(N4062,LEN(N4062)-FIND("/",N4062))</f>
        <v>plays</v>
      </c>
      <c r="S4062" s="9">
        <f>(J4062/86400)+25569+(-6/24)</f>
        <v>41779.445092592592</v>
      </c>
      <c r="T4062" s="9">
        <f>(I4062/86400)+25569+(-6/24)</f>
        <v>41813.416666666664</v>
      </c>
      <c r="U4062">
        <f>VLOOKUP(F4062,Statenum_data!$A$1:$B$4,2,FALSE)</f>
        <v>2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 s="1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t="e">
        <f>E4063/L4063</f>
        <v>#DIV/0!</v>
      </c>
      <c r="Q4063" t="str">
        <f>LEFT(N4063,FIND("/",N4063)-1)</f>
        <v>theater</v>
      </c>
      <c r="R4063" t="str">
        <f>RIGHT(N4063,LEN(N4063)-FIND("/",N4063))</f>
        <v>plays</v>
      </c>
      <c r="S4063" s="9">
        <f>(J4063/86400)+25569+(-6/24)</f>
        <v>42420.891469907408</v>
      </c>
      <c r="T4063" s="9">
        <f>(I4063/86400)+25569+(-6/24)</f>
        <v>42480.849803240737</v>
      </c>
      <c r="U4063">
        <f>VLOOKUP(F4063,Statenum_data!$A$1:$B$4,2,FALSE)</f>
        <v>2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 s="13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>
        <f>E4064/L4064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9">
        <f>(J4064/86400)+25569+(-6/24)</f>
        <v>42523.489212962959</v>
      </c>
      <c r="T4064" s="9">
        <f>(I4064/86400)+25569+(-6/24)</f>
        <v>42553.489212962959</v>
      </c>
      <c r="U4064">
        <f>VLOOKUP(F4064,Statenum_data!$A$1:$B$4,2,FALSE)</f>
        <v>2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 s="13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>
        <f>E4065/L4065</f>
        <v>15</v>
      </c>
      <c r="Q4065" t="str">
        <f>LEFT(N4065,FIND("/",N4065)-1)</f>
        <v>theater</v>
      </c>
      <c r="R4065" t="str">
        <f>RIGHT(N4065,LEN(N4065)-FIND("/",N4065))</f>
        <v>plays</v>
      </c>
      <c r="S4065" s="9">
        <f>(J4065/86400)+25569+(-6/24)</f>
        <v>41787.431527777779</v>
      </c>
      <c r="T4065" s="9">
        <f>(I4065/86400)+25569+(-6/24)</f>
        <v>41817.431527777779</v>
      </c>
      <c r="U4065">
        <f>VLOOKUP(F4065,Statenum_data!$A$1:$B$4,2,FALSE)</f>
        <v>2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 s="13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>
        <f>E4066/L4066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9">
        <f>(J4066/86400)+25569+(-6/24)</f>
        <v>42093.338263888887</v>
      </c>
      <c r="T4066" s="9">
        <f>(I4066/86400)+25569+(-6/24)</f>
        <v>42123.338263888887</v>
      </c>
      <c r="U4066">
        <f>VLOOKUP(F4066,Statenum_data!$A$1:$B$4,2,FALSE)</f>
        <v>2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 s="13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>
        <f>E4067/L4067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9">
        <f>(J4067/86400)+25569+(-6/24)</f>
        <v>41833.701516203706</v>
      </c>
      <c r="T4067" s="9">
        <f>(I4067/86400)+25569+(-6/24)</f>
        <v>41863.701516203706</v>
      </c>
      <c r="U4067">
        <f>VLOOKUP(F4067,Statenum_data!$A$1:$B$4,2,FALSE)</f>
        <v>2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 s="13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>
        <f>E4068/L4068</f>
        <v>25</v>
      </c>
      <c r="Q4068" t="str">
        <f>LEFT(N4068,FIND("/",N4068)-1)</f>
        <v>theater</v>
      </c>
      <c r="R4068" t="str">
        <f>RIGHT(N4068,LEN(N4068)-FIND("/",N4068))</f>
        <v>plays</v>
      </c>
      <c r="S4068" s="9">
        <f>(J4068/86400)+25569+(-6/24)</f>
        <v>42478.789212962962</v>
      </c>
      <c r="T4068" s="9">
        <f>(I4068/86400)+25569+(-6/24)</f>
        <v>42508.789212962962</v>
      </c>
      <c r="U4068">
        <f>VLOOKUP(F4068,Statenum_data!$A$1:$B$4,2,FALSE)</f>
        <v>2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 s="13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>
        <f>E4069/L4069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9">
        <f>(J4069/86400)+25569+(-6/24)</f>
        <v>42234.867476851854</v>
      </c>
      <c r="T4069" s="9">
        <f>(I4069/86400)+25569+(-6/24)</f>
        <v>42274.867476851854</v>
      </c>
      <c r="U4069">
        <f>VLOOKUP(F4069,Statenum_data!$A$1:$B$4,2,FALSE)</f>
        <v>2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 s="13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>
        <f>E4070/L4070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9">
        <f>(J4070/86400)+25569+(-6/24)</f>
        <v>42718.713599537034</v>
      </c>
      <c r="T4070" s="9">
        <f>(I4070/86400)+25569+(-6/24)</f>
        <v>42748.711805555555</v>
      </c>
      <c r="U4070">
        <f>VLOOKUP(F4070,Statenum_data!$A$1:$B$4,2,FALSE)</f>
        <v>2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 s="13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>
        <f>E4071/L4071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9">
        <f>(J4071/86400)+25569+(-6/24)</f>
        <v>42022.411527777775</v>
      </c>
      <c r="T4071" s="9">
        <f>(I4071/86400)+25569+(-6/24)</f>
        <v>42063.25</v>
      </c>
      <c r="U4071">
        <f>VLOOKUP(F4071,Statenum_data!$A$1:$B$4,2,FALSE)</f>
        <v>2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 s="13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>
        <f>E4072/L4072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9">
        <f>(J4072/86400)+25569+(-6/24)</f>
        <v>42031.416898148149</v>
      </c>
      <c r="T4072" s="9">
        <f>(I4072/86400)+25569+(-6/24)</f>
        <v>42063.875</v>
      </c>
      <c r="U4072">
        <f>VLOOKUP(F4072,Statenum_data!$A$1:$B$4,2,FALSE)</f>
        <v>2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 s="1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t="e">
        <f>E4073/L4073</f>
        <v>#DIV/0!</v>
      </c>
      <c r="Q4073" t="str">
        <f>LEFT(N4073,FIND("/",N4073)-1)</f>
        <v>theater</v>
      </c>
      <c r="R4073" t="str">
        <f>RIGHT(N4073,LEN(N4073)-FIND("/",N4073))</f>
        <v>plays</v>
      </c>
      <c r="S4073" s="9">
        <f>(J4073/86400)+25569+(-6/24)</f>
        <v>42700.554756944446</v>
      </c>
      <c r="T4073" s="9">
        <f>(I4073/86400)+25569+(-6/24)</f>
        <v>42730.554756944446</v>
      </c>
      <c r="U4073">
        <f>VLOOKUP(F4073,Statenum_data!$A$1:$B$4,2,FALSE)</f>
        <v>2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 s="13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>
        <f>E4074/L4074</f>
        <v>2</v>
      </c>
      <c r="Q4074" t="str">
        <f>LEFT(N4074,FIND("/",N4074)-1)</f>
        <v>theater</v>
      </c>
      <c r="R4074" t="str">
        <f>RIGHT(N4074,LEN(N4074)-FIND("/",N4074))</f>
        <v>plays</v>
      </c>
      <c r="S4074" s="9">
        <f>(J4074/86400)+25569+(-6/24)</f>
        <v>41812.52443287037</v>
      </c>
      <c r="T4074" s="9">
        <f>(I4074/86400)+25569+(-6/24)</f>
        <v>41872.52443287037</v>
      </c>
      <c r="U4074">
        <f>VLOOKUP(F4074,Statenum_data!$A$1:$B$4,2,FALSE)</f>
        <v>2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 s="13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>
        <f>E4075/L4075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9">
        <f>(J4075/86400)+25569+(-6/24)</f>
        <v>42078.095208333332</v>
      </c>
      <c r="T4075" s="9">
        <f>(I4075/86400)+25569+(-6/24)</f>
        <v>42132.916666666672</v>
      </c>
      <c r="U4075">
        <f>VLOOKUP(F4075,Statenum_data!$A$1:$B$4,2,FALSE)</f>
        <v>2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 s="13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>
        <f>E4076/L4076</f>
        <v>35</v>
      </c>
      <c r="Q4076" t="str">
        <f>LEFT(N4076,FIND("/",N4076)-1)</f>
        <v>theater</v>
      </c>
      <c r="R4076" t="str">
        <f>RIGHT(N4076,LEN(N4076)-FIND("/",N4076))</f>
        <v>plays</v>
      </c>
      <c r="S4076" s="9">
        <f>(J4076/86400)+25569+(-6/24)</f>
        <v>42283.302951388891</v>
      </c>
      <c r="T4076" s="9">
        <f>(I4076/86400)+25569+(-6/24)</f>
        <v>42313.344618055555</v>
      </c>
      <c r="U4076">
        <f>VLOOKUP(F4076,Statenum_data!$A$1:$B$4,2,FALSE)</f>
        <v>2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 s="13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>
        <f>E4077/L4077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9">
        <f>(J4077/86400)+25569+(-6/24)</f>
        <v>41778.795937499999</v>
      </c>
      <c r="T4077" s="9">
        <f>(I4077/86400)+25569+(-6/24)</f>
        <v>41820.477777777778</v>
      </c>
      <c r="U4077">
        <f>VLOOKUP(F4077,Statenum_data!$A$1:$B$4,2,FALSE)</f>
        <v>2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 s="13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t="e">
        <f>E4078/L4078</f>
        <v>#DIV/0!</v>
      </c>
      <c r="Q4078" t="str">
        <f>LEFT(N4078,FIND("/",N4078)-1)</f>
        <v>theater</v>
      </c>
      <c r="R4078" t="str">
        <f>RIGHT(N4078,LEN(N4078)-FIND("/",N4078))</f>
        <v>plays</v>
      </c>
      <c r="S4078" s="9">
        <f>(J4078/86400)+25569+(-6/24)</f>
        <v>41905.545706018514</v>
      </c>
      <c r="T4078" s="9">
        <f>(I4078/86400)+25569+(-6/24)</f>
        <v>41933.577083333337</v>
      </c>
      <c r="U4078">
        <f>VLOOKUP(F4078,Statenum_data!$A$1:$B$4,2,FALSE)</f>
        <v>2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 s="13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>
        <f>E4079/L4079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9">
        <f>(J4079/86400)+25569+(-6/24)</f>
        <v>42695.4605787037</v>
      </c>
      <c r="T4079" s="9">
        <f>(I4079/86400)+25569+(-6/24)</f>
        <v>42725.4605787037</v>
      </c>
      <c r="U4079">
        <f>VLOOKUP(F4079,Statenum_data!$A$1:$B$4,2,FALSE)</f>
        <v>2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 s="13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t="e">
        <f>E4080/L4080</f>
        <v>#DIV/0!</v>
      </c>
      <c r="Q4080" t="str">
        <f>LEFT(N4080,FIND("/",N4080)-1)</f>
        <v>theater</v>
      </c>
      <c r="R4080" t="str">
        <f>RIGHT(N4080,LEN(N4080)-FIND("/",N4080))</f>
        <v>plays</v>
      </c>
      <c r="S4080" s="9">
        <f>(J4080/86400)+25569+(-6/24)</f>
        <v>42732.537523148145</v>
      </c>
      <c r="T4080" s="9">
        <f>(I4080/86400)+25569+(-6/24)</f>
        <v>42762.537523148145</v>
      </c>
      <c r="U4080">
        <f>VLOOKUP(F4080,Statenum_data!$A$1:$B$4,2,FALSE)</f>
        <v>2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 s="13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>
        <f>E4081/L4081</f>
        <v>5</v>
      </c>
      <c r="Q4081" t="str">
        <f>LEFT(N4081,FIND("/",N4081)-1)</f>
        <v>theater</v>
      </c>
      <c r="R4081" t="str">
        <f>RIGHT(N4081,LEN(N4081)-FIND("/",N4081))</f>
        <v>plays</v>
      </c>
      <c r="S4081" s="9">
        <f>(J4081/86400)+25569+(-6/24)</f>
        <v>42510.688900462963</v>
      </c>
      <c r="T4081" s="9">
        <f>(I4081/86400)+25569+(-6/24)</f>
        <v>42540.688900462963</v>
      </c>
      <c r="U4081">
        <f>VLOOKUP(F4081,Statenum_data!$A$1:$B$4,2,FALSE)</f>
        <v>2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 s="13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t="e">
        <f>E4082/L4082</f>
        <v>#DIV/0!</v>
      </c>
      <c r="Q4082" t="str">
        <f>LEFT(N4082,FIND("/",N4082)-1)</f>
        <v>theater</v>
      </c>
      <c r="R4082" t="str">
        <f>RIGHT(N4082,LEN(N4082)-FIND("/",N4082))</f>
        <v>plays</v>
      </c>
      <c r="S4082" s="9">
        <f>(J4082/86400)+25569+(-6/24)</f>
        <v>42511.448101851856</v>
      </c>
      <c r="T4082" s="9">
        <f>(I4082/86400)+25569+(-6/24)</f>
        <v>42535.537499999999</v>
      </c>
      <c r="U4082">
        <f>VLOOKUP(F4082,Statenum_data!$A$1:$B$4,2,FALSE)</f>
        <v>2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 s="1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>
        <f>E4083/L4083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9">
        <f>(J4083/86400)+25569+(-6/24)</f>
        <v>42041.331307870365</v>
      </c>
      <c r="T4083" s="9">
        <f>(I4083/86400)+25569+(-6/24)</f>
        <v>42071.289641203708</v>
      </c>
      <c r="U4083">
        <f>VLOOKUP(F4083,Statenum_data!$A$1:$B$4,2,FALSE)</f>
        <v>2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 s="13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>
        <f>E4084/L4084</f>
        <v>1.5</v>
      </c>
      <c r="Q4084" t="str">
        <f>LEFT(N4084,FIND("/",N4084)-1)</f>
        <v>theater</v>
      </c>
      <c r="R4084" t="str">
        <f>RIGHT(N4084,LEN(N4084)-FIND("/",N4084))</f>
        <v>plays</v>
      </c>
      <c r="S4084" s="9">
        <f>(J4084/86400)+25569+(-6/24)</f>
        <v>42306.939270833333</v>
      </c>
      <c r="T4084" s="9">
        <f>(I4084/86400)+25569+(-6/24)</f>
        <v>42322.708333333328</v>
      </c>
      <c r="U4084">
        <f>VLOOKUP(F4084,Statenum_data!$A$1:$B$4,2,FALSE)</f>
        <v>2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 s="13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>
        <f>E4085/L4085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9">
        <f>(J4085/86400)+25569+(-6/24)</f>
        <v>42353.511759259258</v>
      </c>
      <c r="T4085" s="9">
        <f>(I4085/86400)+25569+(-6/24)</f>
        <v>42383.511759259258</v>
      </c>
      <c r="U4085">
        <f>VLOOKUP(F4085,Statenum_data!$A$1:$B$4,2,FALSE)</f>
        <v>2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 s="13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>
        <f>E4086/L4086</f>
        <v>10</v>
      </c>
      <c r="Q4086" t="str">
        <f>LEFT(N4086,FIND("/",N4086)-1)</f>
        <v>theater</v>
      </c>
      <c r="R4086" t="str">
        <f>RIGHT(N4086,LEN(N4086)-FIND("/",N4086))</f>
        <v>plays</v>
      </c>
      <c r="S4086" s="9">
        <f>(J4086/86400)+25569+(-6/24)</f>
        <v>42622.186412037037</v>
      </c>
      <c r="T4086" s="9">
        <f>(I4086/86400)+25569+(-6/24)</f>
        <v>42652.186412037037</v>
      </c>
      <c r="U4086">
        <f>VLOOKUP(F4086,Statenum_data!$A$1:$B$4,2,FALSE)</f>
        <v>2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 s="13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>
        <f>E4087/L4087</f>
        <v>10</v>
      </c>
      <c r="Q4087" t="str">
        <f>LEFT(N4087,FIND("/",N4087)-1)</f>
        <v>theater</v>
      </c>
      <c r="R4087" t="str">
        <f>RIGHT(N4087,LEN(N4087)-FIND("/",N4087))</f>
        <v>plays</v>
      </c>
      <c r="S4087" s="9">
        <f>(J4087/86400)+25569+(-6/24)</f>
        <v>42058.353877314818</v>
      </c>
      <c r="T4087" s="9">
        <f>(I4087/86400)+25569+(-6/24)</f>
        <v>42086.915972222225</v>
      </c>
      <c r="U4087">
        <f>VLOOKUP(F4087,Statenum_data!$A$1:$B$4,2,FALSE)</f>
        <v>2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 s="13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>
        <f>E4088/L4088</f>
        <v>9.4</v>
      </c>
      <c r="Q4088" t="str">
        <f>LEFT(N4088,FIND("/",N4088)-1)</f>
        <v>theater</v>
      </c>
      <c r="R4088" t="str">
        <f>RIGHT(N4088,LEN(N4088)-FIND("/",N4088))</f>
        <v>plays</v>
      </c>
      <c r="S4088" s="9">
        <f>(J4088/86400)+25569+(-6/24)</f>
        <v>42304.690960648149</v>
      </c>
      <c r="T4088" s="9">
        <f>(I4088/86400)+25569+(-6/24)</f>
        <v>42328.916666666672</v>
      </c>
      <c r="U4088">
        <f>VLOOKUP(F4088,Statenum_data!$A$1:$B$4,2,FALSE)</f>
        <v>2</v>
      </c>
    </row>
    <row r="4089" spans="1:21" x14ac:dyDescent="0.2">
      <c r="A4089">
        <v>4087</v>
      </c>
      <c r="B4089" s="3" t="s">
        <v>4083</v>
      </c>
      <c r="C4089" s="3" t="s">
        <v>8190</v>
      </c>
      <c r="D4089" s="13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t="e">
        <f>E4089/L4089</f>
        <v>#DIV/0!</v>
      </c>
      <c r="Q4089" t="str">
        <f>LEFT(N4089,FIND("/",N4089)-1)</f>
        <v>theater</v>
      </c>
      <c r="R4089" t="str">
        <f>RIGHT(N4089,LEN(N4089)-FIND("/",N4089))</f>
        <v>plays</v>
      </c>
      <c r="S4089" s="9">
        <f>(J4089/86400)+25569+(-6/24)</f>
        <v>42538.492893518516</v>
      </c>
      <c r="T4089" s="9">
        <f>(I4089/86400)+25569+(-6/24)</f>
        <v>42568.492893518516</v>
      </c>
      <c r="U4089">
        <f>VLOOKUP(F4089,Statenum_data!$A$1:$B$4,2,FALSE)</f>
        <v>2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 s="13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>
        <f>E4090/L4090</f>
        <v>72</v>
      </c>
      <c r="Q4090" t="str">
        <f>LEFT(N4090,FIND("/",N4090)-1)</f>
        <v>theater</v>
      </c>
      <c r="R4090" t="str">
        <f>RIGHT(N4090,LEN(N4090)-FIND("/",N4090))</f>
        <v>plays</v>
      </c>
      <c r="S4090" s="9">
        <f>(J4090/86400)+25569+(-6/24)</f>
        <v>41990.362546296295</v>
      </c>
      <c r="T4090" s="9">
        <f>(I4090/86400)+25569+(-6/24)</f>
        <v>42020.18472222222</v>
      </c>
      <c r="U4090">
        <f>VLOOKUP(F4090,Statenum_data!$A$1:$B$4,2,FALSE)</f>
        <v>2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 s="13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>
        <f>E4091/L4091</f>
        <v>30</v>
      </c>
      <c r="Q4091" t="str">
        <f>LEFT(N4091,FIND("/",N4091)-1)</f>
        <v>theater</v>
      </c>
      <c r="R4091" t="str">
        <f>RIGHT(N4091,LEN(N4091)-FIND("/",N4091))</f>
        <v>plays</v>
      </c>
      <c r="S4091" s="9">
        <f>(J4091/86400)+25569+(-6/24)</f>
        <v>42122.482499999998</v>
      </c>
      <c r="T4091" s="9">
        <f>(I4091/86400)+25569+(-6/24)</f>
        <v>42155.482638888891</v>
      </c>
      <c r="U4091">
        <f>VLOOKUP(F4091,Statenum_data!$A$1:$B$4,2,FALSE)</f>
        <v>2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 s="13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>
        <f>E4092/L4092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9">
        <f>(J4092/86400)+25569+(-6/24)</f>
        <v>42209.42288194444</v>
      </c>
      <c r="T4092" s="9">
        <f>(I4092/86400)+25569+(-6/24)</f>
        <v>42223.375</v>
      </c>
      <c r="U4092">
        <f>VLOOKUP(F4092,Statenum_data!$A$1:$B$4,2,FALSE)</f>
        <v>2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 s="1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>
        <f>E4093/L4093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9">
        <f>(J4093/86400)+25569+(-6/24)</f>
        <v>41990.256377314814</v>
      </c>
      <c r="T4093" s="9">
        <f>(I4093/86400)+25569+(-6/24)</f>
        <v>42020.256377314814</v>
      </c>
      <c r="U4093">
        <f>VLOOKUP(F4093,Statenum_data!$A$1:$B$4,2,FALSE)</f>
        <v>2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 s="13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>
        <f>E4094/L4094</f>
        <v>20</v>
      </c>
      <c r="Q4094" t="str">
        <f>LEFT(N4094,FIND("/",N4094)-1)</f>
        <v>theater</v>
      </c>
      <c r="R4094" t="str">
        <f>RIGHT(N4094,LEN(N4094)-FIND("/",N4094))</f>
        <v>plays</v>
      </c>
      <c r="S4094" s="9">
        <f>(J4094/86400)+25569+(-6/24)</f>
        <v>42038.944988425923</v>
      </c>
      <c r="T4094" s="9">
        <f>(I4094/86400)+25569+(-6/24)</f>
        <v>42098.903321759259</v>
      </c>
      <c r="U4094">
        <f>VLOOKUP(F4094,Statenum_data!$A$1:$B$4,2,FALSE)</f>
        <v>2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 s="13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>
        <f>E4095/L4095</f>
        <v>15</v>
      </c>
      <c r="Q4095" t="str">
        <f>LEFT(N4095,FIND("/",N4095)-1)</f>
        <v>theater</v>
      </c>
      <c r="R4095" t="str">
        <f>RIGHT(N4095,LEN(N4095)-FIND("/",N4095))</f>
        <v>plays</v>
      </c>
      <c r="S4095" s="9">
        <f>(J4095/86400)+25569+(-6/24)</f>
        <v>42178.565891203703</v>
      </c>
      <c r="T4095" s="9">
        <f>(I4095/86400)+25569+(-6/24)</f>
        <v>42238.565891203703</v>
      </c>
      <c r="U4095">
        <f>VLOOKUP(F4095,Statenum_data!$A$1:$B$4,2,FALSE)</f>
        <v>2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 s="13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>
        <f>E4096/L4096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9">
        <f>(J4096/86400)+25569+(-6/24)</f>
        <v>41889.836805555555</v>
      </c>
      <c r="T4096" s="9">
        <f>(I4096/86400)+25569+(-6/24)</f>
        <v>41933.957638888889</v>
      </c>
      <c r="U4096">
        <f>VLOOKUP(F4096,Statenum_data!$A$1:$B$4,2,FALSE)</f>
        <v>2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 s="13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>
        <f>E4097/L4097</f>
        <v>800</v>
      </c>
      <c r="Q4097" t="str">
        <f>LEFT(N4097,FIND("/",N4097)-1)</f>
        <v>theater</v>
      </c>
      <c r="R4097" t="str">
        <f>RIGHT(N4097,LEN(N4097)-FIND("/",N4097))</f>
        <v>plays</v>
      </c>
      <c r="S4097" s="9">
        <f>(J4097/86400)+25569+(-6/24)</f>
        <v>42692.781828703708</v>
      </c>
      <c r="T4097" s="9">
        <f>(I4097/86400)+25569+(-6/24)</f>
        <v>42722.781828703708</v>
      </c>
      <c r="U4097">
        <f>VLOOKUP(F4097,Statenum_data!$A$1:$B$4,2,FALSE)</f>
        <v>2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 s="13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>
        <f>E4098/L4098</f>
        <v>80</v>
      </c>
      <c r="Q4098" t="str">
        <f>LEFT(N4098,FIND("/",N4098)-1)</f>
        <v>theater</v>
      </c>
      <c r="R4098" t="str">
        <f>RIGHT(N4098,LEN(N4098)-FIND("/",N4098))</f>
        <v>plays</v>
      </c>
      <c r="S4098" s="9">
        <f>(J4098/86400)+25569+(-6/24)</f>
        <v>42750.280312499999</v>
      </c>
      <c r="T4098" s="9">
        <f>(I4098/86400)+25569+(-6/24)</f>
        <v>42794.118750000001</v>
      </c>
      <c r="U4098">
        <f>VLOOKUP(F4098,Statenum_data!$A$1:$B$4,2,FALSE)</f>
        <v>2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 s="13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t="e">
        <f>E4099/L4099</f>
        <v>#DIV/0!</v>
      </c>
      <c r="Q4099" t="str">
        <f>LEFT(N4099,FIND("/",N4099)-1)</f>
        <v>theater</v>
      </c>
      <c r="R4099" t="str">
        <f>RIGHT(N4099,LEN(N4099)-FIND("/",N4099))</f>
        <v>plays</v>
      </c>
      <c r="S4099" s="9">
        <f>(J4099/86400)+25569+(-6/24)</f>
        <v>42344.574502314819</v>
      </c>
      <c r="T4099" s="9">
        <f>(I4099/86400)+25569+(-6/24)</f>
        <v>42400.746527777781</v>
      </c>
      <c r="U4099">
        <f>VLOOKUP(F4099,Statenum_data!$A$1:$B$4,2,FALSE)</f>
        <v>2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 s="13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t="e">
        <f>E4100/L4100</f>
        <v>#DIV/0!</v>
      </c>
      <c r="Q4100" t="str">
        <f>LEFT(N4100,FIND("/",N4100)-1)</f>
        <v>theater</v>
      </c>
      <c r="R4100" t="str">
        <f>RIGHT(N4100,LEN(N4100)-FIND("/",N4100))</f>
        <v>plays</v>
      </c>
      <c r="S4100" s="9">
        <f>(J4100/86400)+25569+(-6/24)</f>
        <v>42495.472187499996</v>
      </c>
      <c r="T4100" s="9">
        <f>(I4100/86400)+25569+(-6/24)</f>
        <v>42525.472187499996</v>
      </c>
      <c r="U4100">
        <f>VLOOKUP(F4100,Statenum_data!$A$1:$B$4,2,FALSE)</f>
        <v>2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 s="13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>
        <f>E4101/L4101</f>
        <v>50</v>
      </c>
      <c r="Q4101" t="str">
        <f>LEFT(N4101,FIND("/",N4101)-1)</f>
        <v>theater</v>
      </c>
      <c r="R4101" t="str">
        <f>RIGHT(N4101,LEN(N4101)-FIND("/",N4101))</f>
        <v>plays</v>
      </c>
      <c r="S4101" s="9">
        <f>(J4101/86400)+25569+(-6/24)</f>
        <v>42570.600381944445</v>
      </c>
      <c r="T4101" s="9">
        <f>(I4101/86400)+25569+(-6/24)</f>
        <v>42615.600381944445</v>
      </c>
      <c r="U4101">
        <f>VLOOKUP(F4101,Statenum_data!$A$1:$B$4,2,FALSE)</f>
        <v>2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 s="13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t="e">
        <f>E4102/L4102</f>
        <v>#DIV/0!</v>
      </c>
      <c r="Q4102" t="str">
        <f>LEFT(N4102,FIND("/",N4102)-1)</f>
        <v>theater</v>
      </c>
      <c r="R4102" t="str">
        <f>RIGHT(N4102,LEN(N4102)-FIND("/",N4102))</f>
        <v>plays</v>
      </c>
      <c r="S4102" s="9">
        <f>(J4102/86400)+25569+(-6/24)</f>
        <v>41926.874884259261</v>
      </c>
      <c r="T4102" s="9">
        <f>(I4102/86400)+25569+(-6/24)</f>
        <v>41936.874884259261</v>
      </c>
      <c r="U4102">
        <f>VLOOKUP(F4102,Statenum_data!$A$1:$B$4,2,FALSE)</f>
        <v>2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 s="1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t="e">
        <f>E4103/L4103</f>
        <v>#DIV/0!</v>
      </c>
      <c r="Q4103" t="str">
        <f>LEFT(N4103,FIND("/",N4103)-1)</f>
        <v>theater</v>
      </c>
      <c r="R4103" t="str">
        <f>RIGHT(N4103,LEN(N4103)-FIND("/",N4103))</f>
        <v>plays</v>
      </c>
      <c r="S4103" s="9">
        <f>(J4103/86400)+25569+(-6/24)</f>
        <v>42730.653726851851</v>
      </c>
      <c r="T4103" s="9">
        <f>(I4103/86400)+25569+(-6/24)</f>
        <v>42760.653726851851</v>
      </c>
      <c r="U4103">
        <f>VLOOKUP(F4103,Statenum_data!$A$1:$B$4,2,FALSE)</f>
        <v>2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 s="13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>
        <f>E4104/L4104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9">
        <f>(J4104/86400)+25569+(-6/24)</f>
        <v>42475.598067129627</v>
      </c>
      <c r="T4104" s="9">
        <f>(I4104/86400)+25569+(-6/24)</f>
        <v>42505.598067129627</v>
      </c>
      <c r="U4104">
        <f>VLOOKUP(F4104,Statenum_data!$A$1:$B$4,2,FALSE)</f>
        <v>2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 s="13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>
        <f>E4105/L4105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9">
        <f>(J4105/86400)+25569+(-6/24)</f>
        <v>42188.58293981482</v>
      </c>
      <c r="T4105" s="9">
        <f>(I4105/86400)+25569+(-6/24)</f>
        <v>42242.522222222222</v>
      </c>
      <c r="U4105">
        <f>VLOOKUP(F4105,Statenum_data!$A$1:$B$4,2,FALSE)</f>
        <v>2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 s="13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>
        <f>E4106/L4106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9">
        <f>(J4106/86400)+25569+(-6/24)</f>
        <v>42640.028171296297</v>
      </c>
      <c r="T4106" s="9">
        <f>(I4106/86400)+25569+(-6/24)</f>
        <v>42670.028171296297</v>
      </c>
      <c r="U4106">
        <f>VLOOKUP(F4106,Statenum_data!$A$1:$B$4,2,FALSE)</f>
        <v>2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 s="13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>
        <f>E4107/L4107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9">
        <f>(J4107/86400)+25569+(-6/24)</f>
        <v>42696.760520833333</v>
      </c>
      <c r="T4107" s="9">
        <f>(I4107/86400)+25569+(-6/24)</f>
        <v>42729.760520833333</v>
      </c>
      <c r="U4107">
        <f>VLOOKUP(F4107,Statenum_data!$A$1:$B$4,2,FALSE)</f>
        <v>2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 s="13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>
        <f>E4108/L4108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9">
        <f>(J4108/86400)+25569+(-6/24)</f>
        <v>42052.799375000002</v>
      </c>
      <c r="T4108" s="9">
        <f>(I4108/86400)+25569+(-6/24)</f>
        <v>42095.791666666672</v>
      </c>
      <c r="U4108">
        <f>VLOOKUP(F4108,Statenum_data!$A$1:$B$4,2,FALSE)</f>
        <v>2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 s="13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>
        <f>E4109/L4109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9">
        <f>(J4109/86400)+25569+(-6/24)</f>
        <v>41883.666678240741</v>
      </c>
      <c r="T4109" s="9">
        <f>(I4109/86400)+25569+(-6/24)</f>
        <v>41906.666678240741</v>
      </c>
      <c r="U4109">
        <f>VLOOKUP(F4109,Statenum_data!$A$1:$B$4,2,FALSE)</f>
        <v>2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 s="13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>
        <f>E4110/L4110</f>
        <v>59</v>
      </c>
      <c r="Q4110" t="str">
        <f>LEFT(N4110,FIND("/",N4110)-1)</f>
        <v>theater</v>
      </c>
      <c r="R4110" t="str">
        <f>RIGHT(N4110,LEN(N4110)-FIND("/",N4110))</f>
        <v>plays</v>
      </c>
      <c r="S4110" s="9">
        <f>(J4110/86400)+25569+(-6/24)</f>
        <v>42766.781678240739</v>
      </c>
      <c r="T4110" s="9">
        <f>(I4110/86400)+25569+(-6/24)</f>
        <v>42796.958333333328</v>
      </c>
      <c r="U4110">
        <f>VLOOKUP(F4110,Statenum_data!$A$1:$B$4,2,FALSE)</f>
        <v>2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 s="13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t="e">
        <f>E4111/L4111</f>
        <v>#DIV/0!</v>
      </c>
      <c r="Q4111" t="str">
        <f>LEFT(N4111,FIND("/",N4111)-1)</f>
        <v>theater</v>
      </c>
      <c r="R4111" t="str">
        <f>RIGHT(N4111,LEN(N4111)-FIND("/",N4111))</f>
        <v>plays</v>
      </c>
      <c r="S4111" s="9">
        <f>(J4111/86400)+25569+(-6/24)</f>
        <v>42307.289398148147</v>
      </c>
      <c r="T4111" s="9">
        <f>(I4111/86400)+25569+(-6/24)</f>
        <v>42337.331064814818</v>
      </c>
      <c r="U4111">
        <f>VLOOKUP(F4111,Statenum_data!$A$1:$B$4,2,FALSE)</f>
        <v>2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 s="13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>
        <f>E4112/L4112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9">
        <f>(J4112/86400)+25569+(-6/24)</f>
        <v>42512.376747685186</v>
      </c>
      <c r="T4112" s="9">
        <f>(I4112/86400)+25569+(-6/24)</f>
        <v>42572.376747685186</v>
      </c>
      <c r="U4112">
        <f>VLOOKUP(F4112,Statenum_data!$A$1:$B$4,2,FALSE)</f>
        <v>2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 s="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>
        <f>E4113/L4113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9">
        <f>(J4113/86400)+25569+(-6/24)</f>
        <v>42028.885879629626</v>
      </c>
      <c r="T4113" s="9">
        <f>(I4113/86400)+25569+(-6/24)</f>
        <v>42058.885879629626</v>
      </c>
      <c r="U4113">
        <f>VLOOKUP(F4113,Statenum_data!$A$1:$B$4,2,FALSE)</f>
        <v>2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 s="13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>
        <f>E4114/L4114</f>
        <v>1</v>
      </c>
      <c r="Q4114" t="str">
        <f>LEFT(N4114,FIND("/",N4114)-1)</f>
        <v>theater</v>
      </c>
      <c r="R4114" t="str">
        <f>RIGHT(N4114,LEN(N4114)-FIND("/",N4114))</f>
        <v>plays</v>
      </c>
      <c r="S4114" s="9">
        <f>(J4114/86400)+25569+(-6/24)</f>
        <v>42400.696597222224</v>
      </c>
      <c r="T4114" s="9">
        <f>(I4114/86400)+25569+(-6/24)</f>
        <v>42427.75</v>
      </c>
      <c r="U4114">
        <f>VLOOKUP(F4114,Statenum_data!$A$1:$B$4,2,FALSE)</f>
        <v>2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 s="13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>
        <f>E4115/L4115</f>
        <v>1</v>
      </c>
      <c r="Q4115" t="str">
        <f>LEFT(N4115,FIND("/",N4115)-1)</f>
        <v>theater</v>
      </c>
      <c r="R4115" t="str">
        <f>RIGHT(N4115,LEN(N4115)-FIND("/",N4115))</f>
        <v>plays</v>
      </c>
      <c r="S4115" s="9">
        <f>(J4115/86400)+25569+(-6/24)</f>
        <v>42358.323182870372</v>
      </c>
      <c r="T4115" s="9">
        <f>(I4115/86400)+25569+(-6/24)</f>
        <v>42377.023611111115</v>
      </c>
      <c r="U4115">
        <f>VLOOKUP(F4115,Statenum_data!$A$1:$B$4,2,FALSE)</f>
        <v>2</v>
      </c>
    </row>
  </sheetData>
  <autoFilter ref="A1:U4115" xr:uid="{59D4E49A-681A-BA46-ACB4-7F8268ABA620}">
    <sortState ref="A2:U4115">
      <sortCondition ref="A1:A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2D10D-FC6F-6C46-B504-F6A77BF33402}">
  <dimension ref="A1:F14"/>
  <sheetViews>
    <sheetView workbookViewId="0">
      <selection activeCell="D11" sqref="D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F6E-39C6-1247-AC21-C5B1D3152D2E}">
  <dimension ref="A1:F47"/>
  <sheetViews>
    <sheetView topLeftCell="A13" workbookViewId="0">
      <selection activeCell="H43" sqref="H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8223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F9F6C-4430-2140-9733-787DDDC5060C}">
  <dimension ref="A1:F18"/>
  <sheetViews>
    <sheetView workbookViewId="0">
      <selection activeCell="B27" sqref="B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8379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8376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">
      <c r="A10" s="10" t="s">
        <v>8367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8372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AB619-34D4-644B-94DE-7CC13C735283}">
  <dimension ref="A1:H13"/>
  <sheetViews>
    <sheetView workbookViewId="0">
      <selection activeCell="F16" sqref="F16"/>
    </sheetView>
  </sheetViews>
  <sheetFormatPr baseColWidth="10" defaultRowHeight="15" x14ac:dyDescent="0.2"/>
  <cols>
    <col min="1" max="1" width="16.5" customWidth="1"/>
    <col min="3" max="3" width="13" bestFit="1" customWidth="1"/>
    <col min="4" max="4" width="7.83203125" bestFit="1" customWidth="1"/>
    <col min="5" max="5" width="10" bestFit="1" customWidth="1"/>
    <col min="6" max="6" width="10.1640625" bestFit="1" customWidth="1"/>
    <col min="7" max="7" width="12.33203125" bestFit="1" customWidth="1"/>
    <col min="8" max="8" width="8.5" bestFit="1" customWidth="1"/>
  </cols>
  <sheetData>
    <row r="1" spans="1:8" x14ac:dyDescent="0.2">
      <c r="A1" t="s">
        <v>8380</v>
      </c>
      <c r="B1" t="s">
        <v>8381</v>
      </c>
      <c r="C1" t="s">
        <v>8385</v>
      </c>
      <c r="D1" t="s">
        <v>8382</v>
      </c>
      <c r="E1" t="s">
        <v>8386</v>
      </c>
      <c r="F1" t="s">
        <v>8383</v>
      </c>
      <c r="G1" t="s">
        <v>8387</v>
      </c>
      <c r="H1" t="s">
        <v>8384</v>
      </c>
    </row>
    <row r="2" spans="1:8" x14ac:dyDescent="0.2">
      <c r="A2" t="s">
        <v>8388</v>
      </c>
      <c r="B2">
        <f>COUNTIFS(Data_raw!$F:$F,"successful",Data_raw!$D:$D,"&lt;1000")</f>
        <v>322</v>
      </c>
      <c r="C2" s="11">
        <f>B2/H2</f>
        <v>0.71081677704194257</v>
      </c>
      <c r="D2">
        <f>COUNTIFS(Data_raw!$F:$F,"failed",Data_raw!$D:$D,"&lt;1000")</f>
        <v>113</v>
      </c>
      <c r="E2" s="11">
        <f>D2/H2</f>
        <v>0.24944812362030905</v>
      </c>
      <c r="F2">
        <f>COUNTIFS(Data_raw!$F:$F,"canceled",Data_raw!$D:$D,"&lt;1000")</f>
        <v>18</v>
      </c>
      <c r="G2" s="11">
        <f>F2/H2</f>
        <v>3.9735099337748346E-2</v>
      </c>
      <c r="H2">
        <f>B2+D2+F2</f>
        <v>453</v>
      </c>
    </row>
    <row r="3" spans="1:8" x14ac:dyDescent="0.2">
      <c r="A3" t="s">
        <v>8389</v>
      </c>
      <c r="B3">
        <f>COUNTIFS(Data_raw!$F:$F,"successful",Data_raw!$D:$D,"&lt;=4999")-B2</f>
        <v>932</v>
      </c>
      <c r="C3" s="11">
        <f t="shared" ref="C3:C13" si="0">B3/H3</f>
        <v>0.66005665722379603</v>
      </c>
      <c r="D3">
        <f>COUNTIFS(Data_raw!$F:$F,"failed",Data_raw!$D:$D,"&lt;=4999")-D2</f>
        <v>420</v>
      </c>
      <c r="E3" s="11">
        <f t="shared" ref="E3:E13" si="1">D3/H3</f>
        <v>0.29745042492917845</v>
      </c>
      <c r="F3">
        <f>COUNTIFS(Data_raw!$F:$F,"canceled",Data_raw!$D:$D,"&lt;=4999")-F2</f>
        <v>60</v>
      </c>
      <c r="G3" s="11">
        <f t="shared" ref="G3:G13" si="2">F3/H3</f>
        <v>4.2492917847025496E-2</v>
      </c>
      <c r="H3">
        <f t="shared" ref="H3:H13" si="3">B3+D3+F3</f>
        <v>1412</v>
      </c>
    </row>
    <row r="4" spans="1:8" x14ac:dyDescent="0.2">
      <c r="A4" t="s">
        <v>8390</v>
      </c>
      <c r="B4">
        <f>COUNTIFS(Data_raw!$F:$F,"successful",Data_raw!$D:$D,"&lt;=9999")-B3</f>
        <v>703</v>
      </c>
      <c r="C4" s="11">
        <f t="shared" si="0"/>
        <v>0.60136869118905045</v>
      </c>
      <c r="D4">
        <f>COUNTIFS(Data_raw!$F:$F,"failed",Data_raw!$D:$D,"&lt;=9999")-D3</f>
        <v>396</v>
      </c>
      <c r="E4" s="11">
        <f t="shared" si="1"/>
        <v>0.33875106928999144</v>
      </c>
      <c r="F4">
        <f>COUNTIFS(Data_raw!$F:$F,"canceled",Data_raw!$D:$D,"&lt;=9999")-F3</f>
        <v>70</v>
      </c>
      <c r="G4" s="11">
        <f t="shared" si="2"/>
        <v>5.9880239520958084E-2</v>
      </c>
      <c r="H4">
        <f t="shared" si="3"/>
        <v>1169</v>
      </c>
    </row>
    <row r="5" spans="1:8" x14ac:dyDescent="0.2">
      <c r="A5" t="s">
        <v>8391</v>
      </c>
      <c r="B5">
        <f>COUNTIFS(Data_raw!$F:$F,"successful",Data_raw!$D:$D,"&lt;=14999")-B4</f>
        <v>1100</v>
      </c>
      <c r="C5" s="11">
        <f t="shared" si="0"/>
        <v>0.62358276643990929</v>
      </c>
      <c r="D5">
        <f>COUNTIFS(Data_raw!$F:$F,"failed",Data_raw!$D:$D,"&lt;=14999")-D4</f>
        <v>564</v>
      </c>
      <c r="E5" s="11">
        <f t="shared" si="1"/>
        <v>0.31972789115646261</v>
      </c>
      <c r="F5">
        <f>COUNTIFS(Data_raw!$F:$F,"canceled",Data_raw!$D:$D,"&lt;=14999")-F4</f>
        <v>100</v>
      </c>
      <c r="G5" s="11">
        <f t="shared" si="2"/>
        <v>5.6689342403628121E-2</v>
      </c>
      <c r="H5">
        <f t="shared" si="3"/>
        <v>1764</v>
      </c>
    </row>
    <row r="6" spans="1:8" x14ac:dyDescent="0.2">
      <c r="A6" t="s">
        <v>8392</v>
      </c>
      <c r="B6">
        <f>COUNTIFS(Data_raw!$F:$F,"successful",Data_raw!$D:$D,"&lt;=19999")-B5</f>
        <v>797</v>
      </c>
      <c r="C6" s="11">
        <f t="shared" si="0"/>
        <v>0.58175182481751819</v>
      </c>
      <c r="D6">
        <f>COUNTIFS(Data_raw!$F:$F,"failed",Data_raw!$D:$D,"&lt;=19999")-D5</f>
        <v>486</v>
      </c>
      <c r="E6" s="11">
        <f t="shared" si="1"/>
        <v>0.35474452554744523</v>
      </c>
      <c r="F6">
        <f>COUNTIFS(Data_raw!$F:$F,"canceled",Data_raw!$D:$D,"&lt;=19999")-F5</f>
        <v>87</v>
      </c>
      <c r="G6" s="11">
        <f t="shared" si="2"/>
        <v>6.3503649635036491E-2</v>
      </c>
      <c r="H6">
        <f t="shared" si="3"/>
        <v>1370</v>
      </c>
    </row>
    <row r="7" spans="1:8" x14ac:dyDescent="0.2">
      <c r="A7" t="s">
        <v>8393</v>
      </c>
      <c r="B7">
        <f>COUNTIFS(Data_raw!$F:$F,"successful",Data_raw!$D:$D,"&lt;=24999")-B6</f>
        <v>1162</v>
      </c>
      <c r="C7" s="11">
        <f t="shared" si="0"/>
        <v>0.60774058577405854</v>
      </c>
      <c r="D7">
        <f>COUNTIFS(Data_raw!$F:$F,"failed",Data_raw!$D:$D,"&lt;=24999")-D6</f>
        <v>636</v>
      </c>
      <c r="E7" s="11">
        <f t="shared" si="1"/>
        <v>0.33263598326359833</v>
      </c>
      <c r="F7">
        <f>COUNTIFS(Data_raw!$F:$F,"canceled",Data_raw!$D:$D,"&lt;=24999")-F6</f>
        <v>114</v>
      </c>
      <c r="G7" s="11">
        <f t="shared" si="2"/>
        <v>5.9623430962343099E-2</v>
      </c>
      <c r="H7">
        <f t="shared" si="3"/>
        <v>1912</v>
      </c>
    </row>
    <row r="8" spans="1:8" x14ac:dyDescent="0.2">
      <c r="A8" t="s">
        <v>8394</v>
      </c>
      <c r="B8">
        <f>COUNTIFS(Data_raw!$F:$F,"successful",Data_raw!$D:$D,"&lt;=29999")-B7</f>
        <v>852</v>
      </c>
      <c r="C8" s="11">
        <f t="shared" si="0"/>
        <v>0.56536164565361646</v>
      </c>
      <c r="D8">
        <f>COUNTIFS(Data_raw!$F:$F,"failed",Data_raw!$D:$D,"&lt;=29999")-D7</f>
        <v>550</v>
      </c>
      <c r="E8" s="11">
        <f t="shared" si="1"/>
        <v>0.36496350364963503</v>
      </c>
      <c r="F8">
        <f>COUNTIFS(Data_raw!$F:$F,"canceled",Data_raw!$D:$D,"&lt;=29999")-F7</f>
        <v>105</v>
      </c>
      <c r="G8" s="11">
        <f t="shared" si="2"/>
        <v>6.9674850696748503E-2</v>
      </c>
      <c r="H8">
        <f t="shared" si="3"/>
        <v>1507</v>
      </c>
    </row>
    <row r="9" spans="1:8" x14ac:dyDescent="0.2">
      <c r="A9" t="s">
        <v>8395</v>
      </c>
      <c r="B9">
        <f>COUNTIFS(Data_raw!$F:$F,"successful",Data_raw!$D:$D,"&lt;=34999")-B8</f>
        <v>1194</v>
      </c>
      <c r="C9" s="11">
        <f t="shared" si="0"/>
        <v>0.59879638916750255</v>
      </c>
      <c r="D9">
        <f>COUNTIFS(Data_raw!$F:$F,"failed",Data_raw!$D:$D,"&lt;=34999")-D8</f>
        <v>673</v>
      </c>
      <c r="E9" s="11">
        <f t="shared" si="1"/>
        <v>0.3375125376128385</v>
      </c>
      <c r="F9">
        <f>COUNTIFS(Data_raw!$F:$F,"canceled",Data_raw!$D:$D,"&lt;=34999")-F8</f>
        <v>127</v>
      </c>
      <c r="G9" s="11">
        <f t="shared" si="2"/>
        <v>6.3691073219658972E-2</v>
      </c>
      <c r="H9">
        <f t="shared" si="3"/>
        <v>1994</v>
      </c>
    </row>
    <row r="10" spans="1:8" x14ac:dyDescent="0.2">
      <c r="A10" t="s">
        <v>8396</v>
      </c>
      <c r="B10">
        <f>COUNTIFS(Data_raw!$F:$F,"successful",Data_raw!$D:$D,"&lt;=39999")-B9</f>
        <v>878</v>
      </c>
      <c r="C10" s="11">
        <f t="shared" si="0"/>
        <v>0.56209987195902689</v>
      </c>
      <c r="D10">
        <f>COUNTIFS(Data_raw!$F:$F,"failed",Data_raw!$D:$D,"&lt;=39999")-D9</f>
        <v>572</v>
      </c>
      <c r="E10" s="11">
        <f t="shared" si="1"/>
        <v>0.36619718309859156</v>
      </c>
      <c r="F10">
        <f>COUNTIFS(Data_raw!$F:$F,"canceled",Data_raw!$D:$D,"&lt;=39999")-F9</f>
        <v>112</v>
      </c>
      <c r="G10" s="11">
        <f t="shared" si="2"/>
        <v>7.1702944942381566E-2</v>
      </c>
      <c r="H10">
        <f t="shared" si="3"/>
        <v>1562</v>
      </c>
    </row>
    <row r="11" spans="1:8" x14ac:dyDescent="0.2">
      <c r="A11" t="s">
        <v>8397</v>
      </c>
      <c r="B11">
        <f>COUNTIFS(Data_raw!$F:$F,"successful",Data_raw!$D:$D,"&lt;=44999")-B10</f>
        <v>1215</v>
      </c>
      <c r="C11" s="11">
        <f t="shared" si="0"/>
        <v>0.59646539027982326</v>
      </c>
      <c r="D11">
        <f>COUNTIFS(Data_raw!$F:$F,"failed",Data_raw!$D:$D,"&lt;=44999")-D10</f>
        <v>689</v>
      </c>
      <c r="E11" s="11">
        <f t="shared" si="1"/>
        <v>0.33824251350024548</v>
      </c>
      <c r="F11">
        <f>COUNTIFS(Data_raw!$F:$F,"canceled",Data_raw!$D:$D,"&lt;=44999")-F10</f>
        <v>133</v>
      </c>
      <c r="G11" s="11">
        <f t="shared" si="2"/>
        <v>6.5292096219931275E-2</v>
      </c>
      <c r="H11">
        <f t="shared" si="3"/>
        <v>2037</v>
      </c>
    </row>
    <row r="12" spans="1:8" x14ac:dyDescent="0.2">
      <c r="A12" t="s">
        <v>8398</v>
      </c>
      <c r="B12">
        <f>COUNTIFS(Data_raw!$F:$F,"successful",Data_raw!$D:$D,"&lt;=49999")-B11</f>
        <v>884</v>
      </c>
      <c r="C12" s="11">
        <f t="shared" si="0"/>
        <v>0.55843335439039798</v>
      </c>
      <c r="D12">
        <f>COUNTIFS(Data_raw!$F:$F,"failed",Data_raw!$D:$D,"&lt;=49999")-D11</f>
        <v>583</v>
      </c>
      <c r="E12" s="11">
        <f t="shared" si="1"/>
        <v>0.36828806064434616</v>
      </c>
      <c r="F12">
        <f>COUNTIFS(Data_raw!$F:$F,"canceled",Data_raw!$D:$D,"&lt;=49999")-F11</f>
        <v>116</v>
      </c>
      <c r="G12" s="11">
        <f t="shared" si="2"/>
        <v>7.3278584965255841E-2</v>
      </c>
      <c r="H12">
        <f t="shared" si="3"/>
        <v>1583</v>
      </c>
    </row>
    <row r="13" spans="1:8" x14ac:dyDescent="0.2">
      <c r="A13" t="s">
        <v>8399</v>
      </c>
      <c r="B13">
        <f>COUNTIFS(Data_raw!$F:$F,"successful",Data_raw!$D:$D,"&gt;=50000")</f>
        <v>86</v>
      </c>
      <c r="C13" s="11">
        <f t="shared" si="0"/>
        <v>0.19369369369369369</v>
      </c>
      <c r="D13">
        <f>COUNTIFS(Data_raw!$F:$F,"failed",Data_raw!$D:$D,"&gt;=50000")</f>
        <v>258</v>
      </c>
      <c r="E13" s="11">
        <f t="shared" si="1"/>
        <v>0.58108108108108103</v>
      </c>
      <c r="F13">
        <f>COUNTIFS(Data_raw!$F:$F,"canceled",Data_raw!$D:$D,"&gt;=50000")</f>
        <v>100</v>
      </c>
      <c r="G13" s="11">
        <f t="shared" si="2"/>
        <v>0.22522522522522523</v>
      </c>
      <c r="H13">
        <f t="shared" si="3"/>
        <v>444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2B83-7181-AD4C-A176-09C9F0566914}">
  <dimension ref="A1:B4"/>
  <sheetViews>
    <sheetView workbookViewId="0">
      <selection activeCell="B23" sqref="B23"/>
    </sheetView>
  </sheetViews>
  <sheetFormatPr baseColWidth="10" defaultRowHeight="15" x14ac:dyDescent="0.2"/>
  <sheetData>
    <row r="1" spans="1:2" x14ac:dyDescent="0.2">
      <c r="A1" t="s">
        <v>8219</v>
      </c>
      <c r="B1">
        <v>1</v>
      </c>
    </row>
    <row r="2" spans="1:2" x14ac:dyDescent="0.2">
      <c r="A2" t="s">
        <v>8221</v>
      </c>
      <c r="B2">
        <v>2</v>
      </c>
    </row>
    <row r="3" spans="1:2" x14ac:dyDescent="0.2">
      <c r="A3" t="s">
        <v>8220</v>
      </c>
      <c r="B3">
        <v>3</v>
      </c>
    </row>
    <row r="4" spans="1:2" x14ac:dyDescent="0.2">
      <c r="A4" t="s">
        <v>8222</v>
      </c>
      <c r="B4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14</vt:i4>
      </vt:variant>
    </vt:vector>
  </HeadingPairs>
  <TitlesOfParts>
    <vt:vector size="20" baseType="lpstr">
      <vt:lpstr>Data_raw</vt:lpstr>
      <vt:lpstr>Pivot_Category</vt:lpstr>
      <vt:lpstr>Pivot_Sub</vt:lpstr>
      <vt:lpstr>Pivot_Date</vt:lpstr>
      <vt:lpstr>Bonus</vt:lpstr>
      <vt:lpstr>Statenum_data</vt:lpstr>
      <vt:lpstr>average_donation</vt:lpstr>
      <vt:lpstr>backers_count</vt:lpstr>
      <vt:lpstr>category</vt:lpstr>
      <vt:lpstr>category_and_sub</vt:lpstr>
      <vt:lpstr>country</vt:lpstr>
      <vt:lpstr>currency</vt:lpstr>
      <vt:lpstr>deadline</vt:lpstr>
      <vt:lpstr>goal</vt:lpstr>
      <vt:lpstr>id</vt:lpstr>
      <vt:lpstr>launched_at</vt:lpstr>
      <vt:lpstr>percent_funded</vt:lpstr>
      <vt:lpstr>pledged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Wilson</cp:lastModifiedBy>
  <dcterms:created xsi:type="dcterms:W3CDTF">2017-04-20T15:17:24Z</dcterms:created>
  <dcterms:modified xsi:type="dcterms:W3CDTF">2018-06-09T22:25:21Z</dcterms:modified>
</cp:coreProperties>
</file>