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_rels/sheet23.xml.rels" ContentType="application/vnd.openxmlformats-package.relationships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teel" sheetId="1" state="visible" r:id="rId2"/>
    <sheet name="steel_prim" sheetId="2" state="visible" r:id="rId3"/>
    <sheet name="steel_sec" sheetId="3" state="visible" r:id="rId4"/>
    <sheet name="steel_direct" sheetId="4" state="visible" r:id="rId5"/>
    <sheet name="alu_prim" sheetId="5" state="visible" r:id="rId6"/>
    <sheet name="alu_sec" sheetId="6" state="visible" r:id="rId7"/>
    <sheet name="copper_prim" sheetId="7" state="visible" r:id="rId8"/>
    <sheet name="copper_sec" sheetId="8" state="visible" r:id="rId9"/>
    <sheet name="chlorine" sheetId="9" state="visible" r:id="rId10"/>
    <sheet name="ammonia" sheetId="10" state="visible" r:id="rId11"/>
    <sheet name="ammonia_classic" sheetId="11" state="visible" r:id="rId12"/>
    <sheet name="methanol" sheetId="12" state="visible" r:id="rId13"/>
    <sheet name="methanol_classic" sheetId="13" state="visible" r:id="rId14"/>
    <sheet name="ethylene" sheetId="14" state="visible" r:id="rId15"/>
    <sheet name="ethylene_classic" sheetId="15" state="visible" r:id="rId16"/>
    <sheet name="propylene" sheetId="16" state="visible" r:id="rId17"/>
    <sheet name="propylene_classic" sheetId="17" state="visible" r:id="rId18"/>
    <sheet name="aromate" sheetId="18" state="visible" r:id="rId19"/>
    <sheet name="aromate_classic" sheetId="19" state="visible" r:id="rId20"/>
    <sheet name="cement" sheetId="20" state="visible" r:id="rId21"/>
    <sheet name="glass" sheetId="21" state="visible" r:id="rId22"/>
    <sheet name="paper" sheetId="22" state="visible" r:id="rId23"/>
    <sheet name="Info" sheetId="23" state="visible" r:id="rId24"/>
  </sheets>
  <externalReferences>
    <externalReference r:id="rId2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<sst xmlns="http://schemas.openxmlformats.org/spreadsheetml/2006/main" count="117" uniqueCount="11">
  <si>
    <t xml:space="preserve">Country</t>
  </si>
  <si>
    <t xml:space="preserve">Spec energy consumption [GJ/t]</t>
  </si>
  <si>
    <t xml:space="preserve">Spec electricity consumption [GJ/t]</t>
  </si>
  <si>
    <t xml:space="preserve">Spec heat consumption [GJ/t]</t>
  </si>
  <si>
    <t xml:space="preserve">all</t>
  </si>
  <si>
    <t xml:space="preserve">Spec hydrogen consumption [GJ/t]</t>
  </si>
  <si>
    <t xml:space="preserve">Quelle</t>
  </si>
  <si>
    <t xml:space="preserve">https://d-nb.info/1049260554/34</t>
  </si>
  <si>
    <t xml:space="preserve">methanol</t>
  </si>
  <si>
    <t xml:space="preserve">=spec. Consumption</t>
  </si>
  <si>
    <t xml:space="preserve">ethylene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</si>
</sst>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externalLink" Target="externalLinks/externalLink1.xml"/><Relationship Id="rId2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pecific_Consumptio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eel"/>
      <sheetName val="steel_prim"/>
      <sheetName val="steel_sek"/>
      <sheetName val="steel_direct"/>
      <sheetName val="alu_prim"/>
      <sheetName val="alu_sec"/>
      <sheetName val="cooper_prim"/>
      <sheetName val="cooper_sec"/>
      <sheetName val="chlorin"/>
      <sheetName val="cement"/>
      <sheetName val="glass"/>
      <sheetName val="glass_detail"/>
      <sheetName val="paper"/>
      <sheetName val="ammonia"/>
      <sheetName val="ammonia_classic"/>
      <sheetName val="methanol"/>
      <sheetName val="methanol_classic"/>
      <sheetName val="ethylene"/>
      <sheetName val="ethylene_classic"/>
      <sheetName val="propylene"/>
      <sheetName val="propylene_classic"/>
      <sheetName val="aromate"/>
      <sheetName val="aromate_classic"/>
      <sheetName val="Info"/>
      <sheetName val="Cereals"/>
      <sheetName val="Rice"/>
      <sheetName val="Pulses"/>
      <sheetName val="Roots"/>
      <sheetName val="Brassiacas"/>
      <sheetName val="Leafy"/>
      <sheetName val="Tomatoes"/>
      <sheetName val="Cucumbers"/>
      <sheetName val="Watermelons"/>
      <sheetName val="Tuber"/>
      <sheetName val="Strawberries"/>
      <sheetName val="Pome"/>
      <sheetName val="Peaches"/>
      <sheetName val="Plums"/>
      <sheetName val="Tropics"/>
      <sheetName val="Nuts"/>
      <sheetName val="Citrus"/>
      <sheetName val="Grapes"/>
      <sheetName val="Info_food"/>
      <sheetName val="Conversion"/>
    </sheetNames>
    <sheetDataSet>
      <sheetData sheetId="0"/>
      <sheetData sheetId="1"/>
      <sheetData sheetId="2"/>
      <sheetData sheetId="3"/>
      <sheetData sheetId="4">
        <row r="2">
          <cell r="B2">
            <v>55.47</v>
          </cell>
          <cell r="C2">
            <v>52.2</v>
          </cell>
          <cell r="D2">
            <v>3.27</v>
          </cell>
        </row>
      </sheetData>
      <sheetData sheetId="5">
        <row r="2">
          <cell r="C2">
            <v>1.8</v>
          </cell>
          <cell r="D2">
            <v>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hyperlink" Target="https://d-nb.info/1049260554/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</f>
        <v>2.6</v>
      </c>
      <c r="C2" s="1" t="n">
        <v>1.79</v>
      </c>
      <c r="D2" s="1" t="n">
        <v>0.81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v>20.85912</v>
      </c>
      <c r="C2" s="1" t="n">
        <v>0</v>
      </c>
      <c r="D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SUM(C2,D2,F2)</f>
        <v>7.34</v>
      </c>
      <c r="C2" s="1" t="n">
        <v>0.74</v>
      </c>
      <c r="D2" s="1" t="n">
        <f aca="false">10.9-4.3</f>
        <v>6.6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customFormat="false" ht="14.25" hidden="false" customHeight="false" outlineLevel="0" collapsed="false">
      <c r="A2" s="1" t="s">
        <v>4</v>
      </c>
      <c r="B2" s="1" t="n">
        <f aca="false">C2+D2+E2</f>
        <v>22.677732</v>
      </c>
      <c r="C2" s="1" t="n">
        <v>0</v>
      </c>
      <c r="D2" s="1" t="n">
        <v>0</v>
      </c>
      <c r="E2" s="1" t="n">
        <f aca="false">0.189*1000*33.33*3600/1000000</f>
        <v>22.677732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C2+D2+F2</f>
        <v>12.5</v>
      </c>
      <c r="C2" s="1" t="n">
        <v>0.6</v>
      </c>
      <c r="D2" s="1" t="n">
        <f aca="false">13.9-2</f>
        <v>11.9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C2+D2+E2</f>
        <v>60.54954444</v>
      </c>
      <c r="C2" s="1" t="n">
        <v>0</v>
      </c>
      <c r="D2" s="1" t="n">
        <v>0</v>
      </c>
      <c r="E2" s="1" t="n">
        <f aca="false">0.189*1000*33.33*3600/1000000*2.67</f>
        <v>60.54954444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C2+D2+F2</f>
        <v>16.5</v>
      </c>
      <c r="C2" s="1" t="n">
        <v>0.8</v>
      </c>
      <c r="D2" s="1" t="n">
        <f aca="false">16.5-C2</f>
        <v>15.7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C2+D2+E2</f>
        <v>60.54954444</v>
      </c>
      <c r="C2" s="1" t="n">
        <v>0</v>
      </c>
      <c r="D2" s="1" t="n">
        <v>0</v>
      </c>
      <c r="E2" s="1" t="n">
        <f aca="false">0.189*1000*33.33*3600/1000000*2.67</f>
        <v>60.54954444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C2+D2+F2</f>
        <v>16.5</v>
      </c>
      <c r="C2" s="1" t="n">
        <v>0.8</v>
      </c>
      <c r="D2" s="1" t="n">
        <f aca="false">16.5-C2</f>
        <v>15.7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9" activeCellId="0" sqref="Q39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C2+D2+E2</f>
        <v>97.5142476</v>
      </c>
      <c r="C2" s="1" t="n">
        <v>0</v>
      </c>
      <c r="D2" s="1" t="n">
        <v>0</v>
      </c>
      <c r="E2" s="1" t="n">
        <f aca="false">0.189*1000*33.33*3600/1000000*4.3</f>
        <v>97.5142476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R33" activeCellId="0" sqref="R33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C2+D2+F2</f>
        <v>16.5</v>
      </c>
      <c r="C2" s="1" t="n">
        <v>0.8</v>
      </c>
      <c r="D2" s="1" t="n">
        <f aca="false">16.5-C2</f>
        <v>15.7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2" t="n">
        <f aca="false">C2+D2</f>
        <v>14.8</v>
      </c>
      <c r="C2" s="2" t="n">
        <f aca="false">14.8*1.4/(18.13+1.4)</f>
        <v>1.06093189964158</v>
      </c>
      <c r="D2" s="2" t="n">
        <f aca="false">14.8*18.13/(18.13+1.4)</f>
        <v>13.7390681003584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v>2.92</v>
      </c>
      <c r="C2" s="1" t="n">
        <v>0.21</v>
      </c>
      <c r="D2" s="1" t="n">
        <v>2.71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4"/>
    </row>
    <row r="2" customFormat="false" ht="14.25" hidden="false" customHeight="false" outlineLevel="0" collapsed="false">
      <c r="A2" s="1" t="s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C2" s="1" t="n">
        <v>2.3</v>
      </c>
      <c r="D2" s="1" t="n">
        <v>4.9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453125" defaultRowHeight="14.25" zeroHeight="false" outlineLevelRow="0" outlineLevelCol="0"/>
  <sheetData>
    <row r="2" customFormat="false" ht="14.25" hidden="false" customHeight="false" outlineLevel="0" collapsed="false">
      <c r="A2" s="1" t="s">
        <v>6</v>
      </c>
      <c r="B2" s="5" t="s">
        <v>7</v>
      </c>
    </row>
    <row r="4" customFormat="false" ht="14.25" hidden="false" customHeight="false" outlineLevel="0" collapsed="false">
      <c r="A4" s="1" t="s">
        <v>8</v>
      </c>
      <c r="B4" s="1" t="s">
        <v>9</v>
      </c>
    </row>
    <row r="5" customFormat="false" ht="14.25" hidden="false" customHeight="false" outlineLevel="0" collapsed="false">
      <c r="A5" s="1" t="s">
        <v>10</v>
      </c>
      <c r="B5" s="1" t="s">
        <v>9</v>
      </c>
    </row>
  </sheetData>
  <hyperlinks>
    <hyperlink ref="B2" r:id="rId1" display="https://d-nb.info/1049260554/34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</f>
        <v>2.6</v>
      </c>
      <c r="C2" s="1" t="n">
        <v>1.79</v>
      </c>
      <c r="D2" s="1" t="n">
        <v>0.81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v>7.518</v>
      </c>
      <c r="C2" s="1" t="n">
        <v>1.116</v>
      </c>
      <c r="D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53125" defaultRowHeight="14.25" zeroHeight="false" outlineLevelRow="0" outlineLevelCol="0"/>
  <cols>
    <col collapsed="false" customWidth="true" hidden="false" outlineLevel="0" max="3" min="3" style="1" width="32.82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v>50.6</v>
      </c>
      <c r="C2" s="1" t="n">
        <f aca="false">B2*[1]alu_prim!$C$2/[1]alu_prim!$B$2</f>
        <v>47.6170903190914</v>
      </c>
      <c r="D2" s="1" t="n">
        <f aca="false">B2*[1]alu_prim!$D$2/[1]alu_prim!$B$2</f>
        <v>2.9829096809086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53125" defaultRowHeight="14.25" zeroHeight="false" outlineLevelRow="0" outlineLevelCol="0"/>
  <cols>
    <col collapsed="false" customWidth="true" hidden="false" outlineLevel="0" max="3" min="3" style="1" width="32.82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</f>
        <v>10.8</v>
      </c>
      <c r="C2" s="1" t="n">
        <f aca="false">[1]alu_sec!$C$2</f>
        <v>1.8</v>
      </c>
      <c r="D2" s="1" t="n">
        <f aca="false">[1]alu_sec!$D$2</f>
        <v>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</f>
        <v>8.4</v>
      </c>
      <c r="C2" s="2" t="n">
        <f aca="false">7.92/10.69*4.5+5.4/12.96*3.9</f>
        <v>4.95895696913003</v>
      </c>
      <c r="D2" s="2" t="n">
        <f aca="false">2.77/10.69*4.5+7.56/12.96*3.9</f>
        <v>3.44104303086997</v>
      </c>
      <c r="E2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2" t="n">
        <f aca="false">C2+D2</f>
        <v>8.2867247062887</v>
      </c>
      <c r="C2" s="2" t="n">
        <f aca="false">3.96/6.29*4.4+5.4/12.96*3.9</f>
        <v>4.39511128775835</v>
      </c>
      <c r="D2" s="2" t="n">
        <f aca="false">2.3/6.26*4.4+7.56/12.96*3.9</f>
        <v>3.89161341853035</v>
      </c>
      <c r="E2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n">
        <f aca="false">C2+D2</f>
        <v>9.5</v>
      </c>
      <c r="C2" s="1" t="n">
        <v>8.9</v>
      </c>
      <c r="D2" s="1" t="n">
        <v>0.6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2023-05-31T10:26:47Z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