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1C39A344-03A5-42D5-ACB7-2C66F1730940}" xr6:coauthVersionLast="47" xr6:coauthVersionMax="47" xr10:uidLastSave="{00000000-0000-0000-0000-000000000000}"/>
  <bookViews>
    <workbookView xWindow="3570" yWindow="1665" windowWidth="24900" windowHeight="15375" xr2:uid="{00000000-000D-0000-FFFF-FFFF00000000}"/>
  </bookViews>
  <sheets>
    <sheet name="Data_const" sheetId="1" r:id="rId1"/>
    <sheet name="Info" sheetId="2" r:id="rId2"/>
    <sheet name="benzene" sheetId="3" r:id="rId3"/>
    <sheet name="toluene" sheetId="4" r:id="rId4"/>
    <sheet name="o-xylene" sheetId="5" r:id="rId5"/>
    <sheet name="p-xylene" sheetId="6" r:id="rId6"/>
    <sheet name="m-xylene" sheetId="7" r:id="rId7"/>
    <sheet name="b,t,x" sheetId="8" r:id="rId8"/>
    <sheet name="BTX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2" i="9" l="1"/>
  <c r="S52" i="9"/>
  <c r="V52" i="9"/>
  <c r="U52" i="9"/>
  <c r="R52" i="9"/>
  <c r="Q52" i="9"/>
  <c r="P52" i="9"/>
  <c r="O52" i="9"/>
  <c r="N52" i="9"/>
  <c r="V51" i="9"/>
  <c r="U51" i="9"/>
  <c r="T51" i="9"/>
  <c r="S51" i="9"/>
  <c r="R51" i="9"/>
  <c r="Q51" i="9"/>
  <c r="P51" i="9"/>
  <c r="O51" i="9"/>
  <c r="N51" i="9"/>
  <c r="V50" i="9"/>
  <c r="U50" i="9"/>
  <c r="T50" i="9"/>
  <c r="S50" i="9"/>
  <c r="R50" i="9"/>
  <c r="Q50" i="9"/>
  <c r="P50" i="9"/>
  <c r="O50" i="9"/>
  <c r="N50" i="9"/>
  <c r="R49" i="3"/>
  <c r="P49" i="3"/>
  <c r="U49" i="9"/>
  <c r="T49" i="9"/>
  <c r="S49" i="9"/>
  <c r="R49" i="9"/>
  <c r="Q49" i="9"/>
  <c r="P49" i="9"/>
  <c r="O49" i="9"/>
  <c r="V49" i="9"/>
  <c r="N49" i="9"/>
  <c r="V49" i="4"/>
  <c r="N49" i="4"/>
  <c r="Q48" i="9"/>
  <c r="R48" i="9"/>
  <c r="S48" i="9"/>
  <c r="P48" i="9"/>
  <c r="B11" i="9" l="1"/>
  <c r="C11" i="9"/>
  <c r="D11" i="9"/>
  <c r="E11" i="9"/>
  <c r="F11" i="9"/>
  <c r="G11" i="9"/>
  <c r="H11" i="9"/>
  <c r="I11" i="9"/>
  <c r="O11" i="9"/>
  <c r="P11" i="9"/>
  <c r="Q11" i="9"/>
  <c r="R11" i="9"/>
  <c r="S11" i="9"/>
  <c r="T11" i="9"/>
  <c r="U11" i="9"/>
  <c r="V11" i="9"/>
  <c r="W11" i="9"/>
  <c r="X11" i="9"/>
  <c r="Y11" i="9"/>
  <c r="Z11" i="9"/>
  <c r="B12" i="9"/>
  <c r="C12" i="9"/>
  <c r="D12" i="9"/>
  <c r="E12" i="9"/>
  <c r="F12" i="9"/>
  <c r="G12" i="9"/>
  <c r="H12" i="9"/>
  <c r="I12" i="9"/>
  <c r="O12" i="9"/>
  <c r="P12" i="9"/>
  <c r="Q12" i="9"/>
  <c r="R12" i="9"/>
  <c r="S12" i="9"/>
  <c r="T12" i="9"/>
  <c r="U12" i="9"/>
  <c r="V12" i="9"/>
  <c r="W12" i="9"/>
  <c r="X12" i="9"/>
  <c r="Y12" i="9"/>
  <c r="Z12" i="9"/>
  <c r="B13" i="9"/>
  <c r="C13" i="9"/>
  <c r="D13" i="9"/>
  <c r="E13" i="9"/>
  <c r="F13" i="9"/>
  <c r="G13" i="9"/>
  <c r="H13" i="9"/>
  <c r="I13" i="9"/>
  <c r="O13" i="9"/>
  <c r="P13" i="9"/>
  <c r="Q13" i="9"/>
  <c r="R13" i="9"/>
  <c r="S13" i="9"/>
  <c r="T13" i="9"/>
  <c r="U13" i="9"/>
  <c r="V13" i="9"/>
  <c r="W13" i="9"/>
  <c r="X13" i="9"/>
  <c r="Y13" i="9"/>
  <c r="Z13" i="9"/>
  <c r="B14" i="9"/>
  <c r="C14" i="9"/>
  <c r="D14" i="9"/>
  <c r="E14" i="9"/>
  <c r="F14" i="9"/>
  <c r="G14" i="9"/>
  <c r="H14" i="9"/>
  <c r="I14" i="9"/>
  <c r="O14" i="9"/>
  <c r="P14" i="9"/>
  <c r="Q14" i="9"/>
  <c r="R14" i="9"/>
  <c r="S14" i="9"/>
  <c r="T14" i="9"/>
  <c r="U14" i="9"/>
  <c r="V14" i="9"/>
  <c r="W14" i="9"/>
  <c r="X14" i="9"/>
  <c r="Y14" i="9"/>
  <c r="Z14" i="9"/>
  <c r="B15" i="9"/>
  <c r="C15" i="9"/>
  <c r="D15" i="9"/>
  <c r="E15" i="9"/>
  <c r="F15" i="9"/>
  <c r="G15" i="9"/>
  <c r="H15" i="9"/>
  <c r="I15" i="9"/>
  <c r="O15" i="9"/>
  <c r="P15" i="9"/>
  <c r="Q15" i="9"/>
  <c r="R15" i="9"/>
  <c r="S15" i="9"/>
  <c r="T15" i="9"/>
  <c r="U15" i="9"/>
  <c r="V15" i="9"/>
  <c r="W15" i="9"/>
  <c r="X15" i="9"/>
  <c r="Y15" i="9"/>
  <c r="Z15" i="9"/>
  <c r="B16" i="9"/>
  <c r="C16" i="9"/>
  <c r="D16" i="9"/>
  <c r="E16" i="9"/>
  <c r="F16" i="9"/>
  <c r="G16" i="9"/>
  <c r="H16" i="9"/>
  <c r="I16" i="9"/>
  <c r="O16" i="9"/>
  <c r="P16" i="9"/>
  <c r="Q16" i="9"/>
  <c r="R16" i="9"/>
  <c r="S16" i="9"/>
  <c r="T16" i="9"/>
  <c r="U16" i="9"/>
  <c r="V16" i="9"/>
  <c r="W16" i="9"/>
  <c r="X16" i="9"/>
  <c r="Y16" i="9"/>
  <c r="Z16" i="9"/>
  <c r="B17" i="9"/>
  <c r="C17" i="9"/>
  <c r="D17" i="9"/>
  <c r="E17" i="9"/>
  <c r="F17" i="9"/>
  <c r="G17" i="9"/>
  <c r="H17" i="9"/>
  <c r="I17" i="9"/>
  <c r="O17" i="9"/>
  <c r="P17" i="9"/>
  <c r="Q17" i="9"/>
  <c r="R17" i="9"/>
  <c r="S17" i="9"/>
  <c r="T17" i="9"/>
  <c r="U17" i="9"/>
  <c r="V17" i="9"/>
  <c r="W17" i="9"/>
  <c r="X17" i="9"/>
  <c r="Y17" i="9"/>
  <c r="Z17" i="9"/>
  <c r="B18" i="9"/>
  <c r="C18" i="9"/>
  <c r="D18" i="9"/>
  <c r="E18" i="9"/>
  <c r="F18" i="9"/>
  <c r="G18" i="9"/>
  <c r="H18" i="9"/>
  <c r="I18" i="9"/>
  <c r="O18" i="9"/>
  <c r="P18" i="9"/>
  <c r="Q18" i="9"/>
  <c r="R18" i="9"/>
  <c r="S18" i="9"/>
  <c r="T18" i="9"/>
  <c r="U18" i="9"/>
  <c r="V18" i="9"/>
  <c r="W18" i="9"/>
  <c r="X18" i="9"/>
  <c r="Y18" i="9"/>
  <c r="Z18" i="9"/>
  <c r="B19" i="9"/>
  <c r="C19" i="9"/>
  <c r="D19" i="9"/>
  <c r="E19" i="9"/>
  <c r="F19" i="9"/>
  <c r="G19" i="9"/>
  <c r="H19" i="9"/>
  <c r="I19" i="9"/>
  <c r="O19" i="9"/>
  <c r="P19" i="9"/>
  <c r="Q19" i="9"/>
  <c r="R19" i="9"/>
  <c r="S19" i="9"/>
  <c r="T19" i="9"/>
  <c r="U19" i="9"/>
  <c r="V19" i="9"/>
  <c r="W19" i="9"/>
  <c r="X19" i="9"/>
  <c r="Y19" i="9"/>
  <c r="Z19" i="9"/>
  <c r="B20" i="9"/>
  <c r="C20" i="9"/>
  <c r="D20" i="9"/>
  <c r="E20" i="9"/>
  <c r="F20" i="9"/>
  <c r="G20" i="9"/>
  <c r="H20" i="9"/>
  <c r="I20" i="9"/>
  <c r="O20" i="9"/>
  <c r="P20" i="9"/>
  <c r="Q20" i="9"/>
  <c r="R20" i="9"/>
  <c r="S20" i="9"/>
  <c r="T20" i="9"/>
  <c r="U20" i="9"/>
  <c r="V20" i="9"/>
  <c r="W20" i="9"/>
  <c r="X20" i="9"/>
  <c r="Y20" i="9"/>
  <c r="Z20" i="9"/>
  <c r="B21" i="9"/>
  <c r="C21" i="9"/>
  <c r="D21" i="9"/>
  <c r="E21" i="9"/>
  <c r="F21" i="9"/>
  <c r="G21" i="9"/>
  <c r="H21" i="9"/>
  <c r="I21" i="9"/>
  <c r="O21" i="9"/>
  <c r="P21" i="9"/>
  <c r="Q21" i="9"/>
  <c r="R21" i="9"/>
  <c r="S21" i="9"/>
  <c r="T21" i="9"/>
  <c r="U21" i="9"/>
  <c r="V21" i="9"/>
  <c r="W21" i="9"/>
  <c r="X21" i="9"/>
  <c r="Y21" i="9"/>
  <c r="Z21" i="9"/>
  <c r="B22" i="9"/>
  <c r="C22" i="9"/>
  <c r="D22" i="9"/>
  <c r="E22" i="9"/>
  <c r="F22" i="9"/>
  <c r="G22" i="9"/>
  <c r="H22" i="9"/>
  <c r="I22" i="9"/>
  <c r="O22" i="9"/>
  <c r="P22" i="9"/>
  <c r="Q22" i="9"/>
  <c r="R22" i="9"/>
  <c r="S22" i="9"/>
  <c r="T22" i="9"/>
  <c r="U22" i="9"/>
  <c r="V22" i="9"/>
  <c r="W22" i="9"/>
  <c r="X22" i="9"/>
  <c r="Y22" i="9"/>
  <c r="Z22" i="9"/>
  <c r="B23" i="9"/>
  <c r="C23" i="9"/>
  <c r="D23" i="9"/>
  <c r="E23" i="9"/>
  <c r="F23" i="9"/>
  <c r="G23" i="9"/>
  <c r="H23" i="9"/>
  <c r="I23" i="9"/>
  <c r="O23" i="9"/>
  <c r="P23" i="9"/>
  <c r="Q23" i="9"/>
  <c r="R23" i="9"/>
  <c r="S23" i="9"/>
  <c r="T23" i="9"/>
  <c r="U23" i="9"/>
  <c r="V23" i="9"/>
  <c r="W23" i="9"/>
  <c r="X23" i="9"/>
  <c r="Y23" i="9"/>
  <c r="Z23" i="9"/>
  <c r="B24" i="9"/>
  <c r="C24" i="9"/>
  <c r="D24" i="9"/>
  <c r="E24" i="9"/>
  <c r="F24" i="9"/>
  <c r="G24" i="9"/>
  <c r="H24" i="9"/>
  <c r="I24" i="9"/>
  <c r="O24" i="9"/>
  <c r="P24" i="9"/>
  <c r="Q24" i="9"/>
  <c r="R24" i="9"/>
  <c r="S24" i="9"/>
  <c r="T24" i="9"/>
  <c r="U24" i="9"/>
  <c r="V24" i="9"/>
  <c r="W24" i="9"/>
  <c r="X24" i="9"/>
  <c r="Y24" i="9"/>
  <c r="Z24" i="9"/>
  <c r="B25" i="9"/>
  <c r="C25" i="9"/>
  <c r="D25" i="9"/>
  <c r="E25" i="9"/>
  <c r="F25" i="9"/>
  <c r="G25" i="9"/>
  <c r="H25" i="9"/>
  <c r="I25" i="9"/>
  <c r="O25" i="9"/>
  <c r="P25" i="9"/>
  <c r="Q25" i="9"/>
  <c r="R25" i="9"/>
  <c r="S25" i="9"/>
  <c r="T25" i="9"/>
  <c r="U25" i="9"/>
  <c r="V25" i="9"/>
  <c r="W25" i="9"/>
  <c r="X25" i="9"/>
  <c r="Y25" i="9"/>
  <c r="Z25" i="9"/>
  <c r="B26" i="9"/>
  <c r="C26" i="9"/>
  <c r="D26" i="9"/>
  <c r="E26" i="9"/>
  <c r="F26" i="9"/>
  <c r="G26" i="9"/>
  <c r="H26" i="9"/>
  <c r="I26" i="9"/>
  <c r="O26" i="9"/>
  <c r="P26" i="9"/>
  <c r="Q26" i="9"/>
  <c r="R26" i="9"/>
  <c r="S26" i="9"/>
  <c r="T26" i="9"/>
  <c r="U26" i="9"/>
  <c r="V26" i="9"/>
  <c r="W26" i="9"/>
  <c r="X26" i="9"/>
  <c r="Y26" i="9"/>
  <c r="Z26" i="9"/>
  <c r="B27" i="9"/>
  <c r="C27" i="9"/>
  <c r="D27" i="9"/>
  <c r="E27" i="9"/>
  <c r="F27" i="9"/>
  <c r="G27" i="9"/>
  <c r="H27" i="9"/>
  <c r="I27" i="9"/>
  <c r="O27" i="9"/>
  <c r="P27" i="9"/>
  <c r="Q27" i="9"/>
  <c r="R27" i="9"/>
  <c r="S27" i="9"/>
  <c r="T27" i="9"/>
  <c r="U27" i="9"/>
  <c r="V27" i="9"/>
  <c r="W27" i="9"/>
  <c r="X27" i="9"/>
  <c r="Y27" i="9"/>
  <c r="Z27" i="9"/>
  <c r="B28" i="9"/>
  <c r="C28" i="9"/>
  <c r="D28" i="9"/>
  <c r="E28" i="9"/>
  <c r="F28" i="9"/>
  <c r="G28" i="9"/>
  <c r="H28" i="9"/>
  <c r="I28" i="9"/>
  <c r="O28" i="9"/>
  <c r="P28" i="9"/>
  <c r="Q28" i="9"/>
  <c r="R28" i="9"/>
  <c r="S28" i="9"/>
  <c r="T28" i="9"/>
  <c r="U28" i="9"/>
  <c r="V28" i="9"/>
  <c r="W28" i="9"/>
  <c r="X28" i="9"/>
  <c r="Y28" i="9"/>
  <c r="Z28" i="9"/>
  <c r="B29" i="9"/>
  <c r="C29" i="9"/>
  <c r="D29" i="9"/>
  <c r="E29" i="9"/>
  <c r="F29" i="9"/>
  <c r="G29" i="9"/>
  <c r="H29" i="9"/>
  <c r="I29" i="9"/>
  <c r="O29" i="9"/>
  <c r="P29" i="9"/>
  <c r="Q29" i="9"/>
  <c r="R29" i="9"/>
  <c r="S29" i="9"/>
  <c r="T29" i="9"/>
  <c r="U29" i="9"/>
  <c r="V29" i="9"/>
  <c r="W29" i="9"/>
  <c r="X29" i="9"/>
  <c r="Y29" i="9"/>
  <c r="Z29" i="9"/>
  <c r="B30" i="9"/>
  <c r="C30" i="9"/>
  <c r="D30" i="9"/>
  <c r="E30" i="9"/>
  <c r="F30" i="9"/>
  <c r="G30" i="9"/>
  <c r="H30" i="9"/>
  <c r="I30" i="9"/>
  <c r="O30" i="9"/>
  <c r="P30" i="9"/>
  <c r="Q30" i="9"/>
  <c r="R30" i="9"/>
  <c r="S30" i="9"/>
  <c r="T30" i="9"/>
  <c r="U30" i="9"/>
  <c r="V30" i="9"/>
  <c r="W30" i="9"/>
  <c r="X30" i="9"/>
  <c r="Y30" i="9"/>
  <c r="Z30" i="9"/>
  <c r="B31" i="9"/>
  <c r="C31" i="9"/>
  <c r="D31" i="9"/>
  <c r="E31" i="9"/>
  <c r="F31" i="9"/>
  <c r="G31" i="9"/>
  <c r="H31" i="9"/>
  <c r="I31" i="9"/>
  <c r="O31" i="9"/>
  <c r="P31" i="9"/>
  <c r="Q31" i="9"/>
  <c r="R31" i="9"/>
  <c r="S31" i="9"/>
  <c r="T31" i="9"/>
  <c r="U31" i="9"/>
  <c r="V31" i="9"/>
  <c r="W31" i="9"/>
  <c r="X31" i="9"/>
  <c r="Y31" i="9"/>
  <c r="Z31" i="9"/>
  <c r="B32" i="9"/>
  <c r="C32" i="9"/>
  <c r="D32" i="9"/>
  <c r="E32" i="9"/>
  <c r="F32" i="9"/>
  <c r="G32" i="9"/>
  <c r="H32" i="9"/>
  <c r="I32" i="9"/>
  <c r="O32" i="9"/>
  <c r="P32" i="9"/>
  <c r="Q32" i="9"/>
  <c r="R32" i="9"/>
  <c r="S32" i="9"/>
  <c r="T32" i="9"/>
  <c r="U32" i="9"/>
  <c r="V32" i="9"/>
  <c r="W32" i="9"/>
  <c r="X32" i="9"/>
  <c r="Y32" i="9"/>
  <c r="Z32" i="9"/>
  <c r="B33" i="9"/>
  <c r="C33" i="9"/>
  <c r="D33" i="9"/>
  <c r="E33" i="9"/>
  <c r="F33" i="9"/>
  <c r="G33" i="9"/>
  <c r="H33" i="9"/>
  <c r="I33" i="9"/>
  <c r="O33" i="9"/>
  <c r="P33" i="9"/>
  <c r="Q33" i="9"/>
  <c r="R33" i="9"/>
  <c r="S33" i="9"/>
  <c r="T33" i="9"/>
  <c r="U33" i="9"/>
  <c r="V33" i="9"/>
  <c r="W33" i="9"/>
  <c r="X33" i="9"/>
  <c r="Y33" i="9"/>
  <c r="Z33" i="9"/>
  <c r="B34" i="9"/>
  <c r="C34" i="9"/>
  <c r="D34" i="9"/>
  <c r="E34" i="9"/>
  <c r="F34" i="9"/>
  <c r="G34" i="9"/>
  <c r="H34" i="9"/>
  <c r="I34" i="9"/>
  <c r="O34" i="9"/>
  <c r="P34" i="9"/>
  <c r="Q34" i="9"/>
  <c r="R34" i="9"/>
  <c r="S34" i="9"/>
  <c r="T34" i="9"/>
  <c r="U34" i="9"/>
  <c r="V34" i="9"/>
  <c r="W34" i="9"/>
  <c r="X34" i="9"/>
  <c r="Y34" i="9"/>
  <c r="Z34" i="9"/>
  <c r="B35" i="9"/>
  <c r="C35" i="9"/>
  <c r="D35" i="9"/>
  <c r="E35" i="9"/>
  <c r="F35" i="9"/>
  <c r="G35" i="9"/>
  <c r="H35" i="9"/>
  <c r="I35" i="9"/>
  <c r="O35" i="9"/>
  <c r="P35" i="9"/>
  <c r="Q35" i="9"/>
  <c r="R35" i="9"/>
  <c r="S35" i="9"/>
  <c r="T35" i="9"/>
  <c r="U35" i="9"/>
  <c r="V35" i="9"/>
  <c r="W35" i="9"/>
  <c r="X35" i="9"/>
  <c r="Y35" i="9"/>
  <c r="Z35" i="9"/>
  <c r="B36" i="9"/>
  <c r="C36" i="9"/>
  <c r="D36" i="9"/>
  <c r="E36" i="9"/>
  <c r="F36" i="9"/>
  <c r="G36" i="9"/>
  <c r="H36" i="9"/>
  <c r="I36" i="9"/>
  <c r="O36" i="9"/>
  <c r="P36" i="9"/>
  <c r="Q36" i="9"/>
  <c r="R36" i="9"/>
  <c r="S36" i="9"/>
  <c r="T36" i="9"/>
  <c r="U36" i="9"/>
  <c r="V36" i="9"/>
  <c r="W36" i="9"/>
  <c r="X36" i="9"/>
  <c r="Y36" i="9"/>
  <c r="Z36" i="9"/>
  <c r="B37" i="9"/>
  <c r="C37" i="9"/>
  <c r="D37" i="9"/>
  <c r="E37" i="9"/>
  <c r="F37" i="9"/>
  <c r="G37" i="9"/>
  <c r="H37" i="9"/>
  <c r="I37" i="9"/>
  <c r="O37" i="9"/>
  <c r="P37" i="9"/>
  <c r="Q37" i="9"/>
  <c r="R37" i="9"/>
  <c r="S37" i="9"/>
  <c r="T37" i="9"/>
  <c r="U37" i="9"/>
  <c r="V37" i="9"/>
  <c r="W37" i="9"/>
  <c r="X37" i="9"/>
  <c r="Y37" i="9"/>
  <c r="Z37" i="9"/>
  <c r="B38" i="9"/>
  <c r="C38" i="9"/>
  <c r="D38" i="9"/>
  <c r="E38" i="9"/>
  <c r="F38" i="9"/>
  <c r="G38" i="9"/>
  <c r="H38" i="9"/>
  <c r="I38" i="9"/>
  <c r="O38" i="9"/>
  <c r="P38" i="9"/>
  <c r="Q38" i="9"/>
  <c r="R38" i="9"/>
  <c r="S38" i="9"/>
  <c r="T38" i="9"/>
  <c r="U38" i="9"/>
  <c r="V38" i="9"/>
  <c r="W38" i="9"/>
  <c r="X38" i="9"/>
  <c r="Y38" i="9"/>
  <c r="Z38" i="9"/>
  <c r="B39" i="9"/>
  <c r="C39" i="9"/>
  <c r="D39" i="9"/>
  <c r="E39" i="9"/>
  <c r="F39" i="9"/>
  <c r="G39" i="9"/>
  <c r="H39" i="9"/>
  <c r="I39" i="9"/>
  <c r="O39" i="9"/>
  <c r="P39" i="9"/>
  <c r="Q39" i="9"/>
  <c r="R39" i="9"/>
  <c r="S39" i="9"/>
  <c r="T39" i="9"/>
  <c r="U39" i="9"/>
  <c r="V39" i="9"/>
  <c r="W39" i="9"/>
  <c r="X39" i="9"/>
  <c r="Y39" i="9"/>
  <c r="Z39" i="9"/>
  <c r="B40" i="9"/>
  <c r="C40" i="9"/>
  <c r="D40" i="9"/>
  <c r="E40" i="9"/>
  <c r="F40" i="9"/>
  <c r="G40" i="9"/>
  <c r="H40" i="9"/>
  <c r="I40" i="9"/>
  <c r="O40" i="9"/>
  <c r="P40" i="9"/>
  <c r="Q40" i="9"/>
  <c r="R40" i="9"/>
  <c r="S40" i="9"/>
  <c r="T40" i="9"/>
  <c r="U40" i="9"/>
  <c r="V40" i="9"/>
  <c r="W40" i="9"/>
  <c r="X40" i="9"/>
  <c r="Y40" i="9"/>
  <c r="Z40" i="9"/>
  <c r="B41" i="9"/>
  <c r="C41" i="9"/>
  <c r="D41" i="9"/>
  <c r="E41" i="9"/>
  <c r="F41" i="9"/>
  <c r="G41" i="9"/>
  <c r="H41" i="9"/>
  <c r="I41" i="9"/>
  <c r="O41" i="9"/>
  <c r="P41" i="9"/>
  <c r="Q41" i="9"/>
  <c r="R41" i="9"/>
  <c r="S41" i="9"/>
  <c r="T41" i="9"/>
  <c r="U41" i="9"/>
  <c r="V41" i="9"/>
  <c r="W41" i="9"/>
  <c r="X41" i="9"/>
  <c r="Y41" i="9"/>
  <c r="Z41" i="9"/>
  <c r="B42" i="9"/>
  <c r="C42" i="9"/>
  <c r="D42" i="9"/>
  <c r="E42" i="9"/>
  <c r="F42" i="9"/>
  <c r="G42" i="9"/>
  <c r="H42" i="9"/>
  <c r="I42" i="9"/>
  <c r="O42" i="9"/>
  <c r="P42" i="9"/>
  <c r="Q42" i="9"/>
  <c r="R42" i="9"/>
  <c r="S42" i="9"/>
  <c r="T42" i="9"/>
  <c r="U42" i="9"/>
  <c r="V42" i="9"/>
  <c r="W42" i="9"/>
  <c r="X42" i="9"/>
  <c r="Y42" i="9"/>
  <c r="Z42" i="9"/>
  <c r="B43" i="9"/>
  <c r="C43" i="9"/>
  <c r="D43" i="9"/>
  <c r="E43" i="9"/>
  <c r="F43" i="9"/>
  <c r="G43" i="9"/>
  <c r="H43" i="9"/>
  <c r="I43" i="9"/>
  <c r="O43" i="9"/>
  <c r="P43" i="9"/>
  <c r="Q43" i="9"/>
  <c r="R43" i="9"/>
  <c r="S43" i="9"/>
  <c r="T43" i="9"/>
  <c r="U43" i="9"/>
  <c r="V43" i="9"/>
  <c r="W43" i="9"/>
  <c r="X43" i="9"/>
  <c r="Y43" i="9"/>
  <c r="Z43" i="9"/>
  <c r="B44" i="9"/>
  <c r="C44" i="9"/>
  <c r="D44" i="9"/>
  <c r="E44" i="9"/>
  <c r="F44" i="9"/>
  <c r="G44" i="9"/>
  <c r="H44" i="9"/>
  <c r="I44" i="9"/>
  <c r="O44" i="9"/>
  <c r="P44" i="9"/>
  <c r="Q44" i="9"/>
  <c r="R44" i="9"/>
  <c r="S44" i="9"/>
  <c r="T44" i="9"/>
  <c r="U44" i="9"/>
  <c r="V44" i="9"/>
  <c r="W44" i="9"/>
  <c r="X44" i="9"/>
  <c r="Y44" i="9"/>
  <c r="Z44" i="9"/>
  <c r="B45" i="9"/>
  <c r="C45" i="9"/>
  <c r="D45" i="9"/>
  <c r="E45" i="9"/>
  <c r="F45" i="9"/>
  <c r="G45" i="9"/>
  <c r="H45" i="9"/>
  <c r="I45" i="9"/>
  <c r="O45" i="9"/>
  <c r="P45" i="9"/>
  <c r="Q45" i="9"/>
  <c r="R45" i="9"/>
  <c r="S45" i="9"/>
  <c r="T45" i="9"/>
  <c r="U45" i="9"/>
  <c r="V45" i="9"/>
  <c r="W45" i="9"/>
  <c r="X45" i="9"/>
  <c r="Y45" i="9"/>
  <c r="Z45" i="9"/>
  <c r="B46" i="9"/>
  <c r="C46" i="9"/>
  <c r="D46" i="9"/>
  <c r="E46" i="9"/>
  <c r="F46" i="9"/>
  <c r="G46" i="9"/>
  <c r="H46" i="9"/>
  <c r="I46" i="9"/>
  <c r="O46" i="9"/>
  <c r="P46" i="9"/>
  <c r="Q46" i="9"/>
  <c r="R46" i="9"/>
  <c r="S46" i="9"/>
  <c r="T46" i="9"/>
  <c r="U46" i="9"/>
  <c r="V46" i="9"/>
  <c r="W46" i="9"/>
  <c r="X46" i="9"/>
  <c r="Y46" i="9"/>
  <c r="Z46" i="9"/>
  <c r="B47" i="9"/>
  <c r="C47" i="9"/>
  <c r="D47" i="9"/>
  <c r="E47" i="9"/>
  <c r="F47" i="9"/>
  <c r="G47" i="9"/>
  <c r="H47" i="9"/>
  <c r="I47" i="9"/>
  <c r="O47" i="9"/>
  <c r="P47" i="9"/>
  <c r="Q47" i="9"/>
  <c r="R47" i="9"/>
  <c r="S47" i="9"/>
  <c r="T47" i="9"/>
  <c r="U47" i="9"/>
  <c r="V47" i="9"/>
  <c r="W47" i="9"/>
  <c r="X47" i="9"/>
  <c r="Y47" i="9"/>
  <c r="Z47" i="9"/>
</calcChain>
</file>

<file path=xl/sharedStrings.xml><?xml version="1.0" encoding="utf-8"?>
<sst xmlns="http://schemas.openxmlformats.org/spreadsheetml/2006/main" count="3356" uniqueCount="96">
  <si>
    <t>Country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</si>
  <si>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</si>
  <si>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</si>
  <si>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</si>
  <si>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</si>
  <si>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</si>
  <si>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</si>
  <si>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</si>
  <si>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</si>
  <si>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</si>
  <si>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</si>
  <si>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</si>
  <si>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Luxemburg</t>
  </si>
  <si>
    <t>Iceland</t>
  </si>
  <si>
    <t>Norway</t>
  </si>
  <si>
    <t>Sweden</t>
  </si>
  <si>
    <t>Finland</t>
  </si>
  <si>
    <t>Austria</t>
  </si>
  <si>
    <t>Malta</t>
  </si>
  <si>
    <t>Turkey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</si>
  <si>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</si>
  <si>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</si>
  <si>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</si>
  <si>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</si>
  <si>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</si>
  <si>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</si>
  <si>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</si>
  <si>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</si>
  <si>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</si>
  <si>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Slovenia</t>
  </si>
  <si>
    <t>Croatia</t>
  </si>
  <si>
    <t>Bosnia and Herzegovina</t>
  </si>
  <si>
    <t>North Macedonia</t>
  </si>
  <si>
    <t>Montenegro</t>
  </si>
  <si>
    <t>Serbia</t>
  </si>
  <si>
    <t>Cyprus</t>
  </si>
  <si>
    <t xml:space="preserve"> High_value_chemicals_Production.xls</t>
  </si>
  <si>
    <t>Unit:</t>
  </si>
  <si>
    <t>Tausend tonns</t>
  </si>
  <si>
    <t>nicht verfügbar</t>
  </si>
  <si>
    <t>:</t>
  </si>
  <si>
    <t>Sonderzeichen:</t>
  </si>
  <si>
    <t>EUROPEAN UNION (28)</t>
  </si>
  <si>
    <t>EU27TOTALS_2020</t>
  </si>
  <si>
    <t>DECL/PERIOD</t>
  </si>
  <si>
    <t>PRODQNT</t>
  </si>
  <si>
    <t>INDICATORS</t>
  </si>
  <si>
    <t>20141223 - Benzene</t>
  </si>
  <si>
    <t>PRCCODE</t>
  </si>
  <si>
    <t>Eurostat</t>
  </si>
  <si>
    <t>Quelle der Daten</t>
  </si>
  <si>
    <t>Exportierte Daten</t>
  </si>
  <si>
    <t>Letzte Aktualisierung</t>
  </si>
  <si>
    <t>Gesamte Produktion je PRODCOM Liste (NACE Rev. 2) - Jährliche Daten  [DS-066342]</t>
  </si>
  <si>
    <t>20141225 - Toluene</t>
  </si>
  <si>
    <t>20141243 - o-Xylene</t>
  </si>
  <si>
    <t>20141245 - p-Xylene</t>
  </si>
  <si>
    <t>20141247 - m-Xylene and mixed xylene isomers</t>
  </si>
  <si>
    <t>20147320 - Benzol (benzene), toluol (toluene) and xylol (xylenes)</t>
  </si>
  <si>
    <t>Jan.-Dez. 2007</t>
  </si>
  <si>
    <t>Jan.-Dez. 2006</t>
  </si>
  <si>
    <t>Jan.-Dez. 2005</t>
  </si>
  <si>
    <t>Jan.-Dez. 2004</t>
  </si>
  <si>
    <t>Jan.-Dez. 2003</t>
  </si>
  <si>
    <t>Jan.-Dez. 2002</t>
  </si>
  <si>
    <t>Jan.-Dez. 2001</t>
  </si>
  <si>
    <t>Jan.-Dez. 2000</t>
  </si>
  <si>
    <t>Jan.-Dez. 1999</t>
  </si>
  <si>
    <t>Jan.-Dez. 1998</t>
  </si>
  <si>
    <t>Jan.-Dez. 1997</t>
  </si>
  <si>
    <t>Jan.-Dez. 1996</t>
  </si>
  <si>
    <t>Jan.-Dez. 1995</t>
  </si>
  <si>
    <t>Indonesia</t>
  </si>
  <si>
    <t>Indonesia*</t>
  </si>
  <si>
    <t>Source EU:</t>
  </si>
  <si>
    <t>Source Indonesia</t>
  </si>
  <si>
    <t>https://s3-us-west-2.amazonaws.com/okchem-o/image/201810/af95dc78-926f-43f5-a1ef-e5b3cb058c9b.pdf</t>
  </si>
  <si>
    <t>*</t>
  </si>
  <si>
    <t>If only xylene in total known =&gt; written into o-xylene</t>
  </si>
  <si>
    <t>Malaysia</t>
  </si>
  <si>
    <t>…</t>
  </si>
  <si>
    <t>indexbox-indonesia</t>
  </si>
  <si>
    <t>indexbox-indonesia*</t>
  </si>
  <si>
    <t>Indonesia (benzene)</t>
  </si>
  <si>
    <t>Brunei Darussalam</t>
  </si>
  <si>
    <t>Cambodia</t>
  </si>
  <si>
    <t>Lao PDR</t>
  </si>
  <si>
    <t>Myanmar</t>
  </si>
  <si>
    <t>Philippines</t>
  </si>
  <si>
    <t>Singapore</t>
  </si>
  <si>
    <t>Thailand</t>
  </si>
  <si>
    <t>Vietnam</t>
  </si>
  <si>
    <t>https://app.indexbox.io/analyze/270710h270720h270730/764/</t>
  </si>
  <si>
    <t>Source ASEAN</t>
  </si>
  <si>
    <t>Annahme</t>
  </si>
  <si>
    <t>ASEAN: last 3 years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</si>
</sst>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0" borderId="0" xfId="1"/>
    <xf numFmtId="0" fontId="3" fillId="0" borderId="0" xfId="1" applyFont="1"/>
    <xf numFmtId="3" fontId="3" fillId="0" borderId="1" xfId="1" applyNumberFormat="1" applyFont="1" applyBorder="1"/>
    <xf numFmtId="0" fontId="3" fillId="0" borderId="1" xfId="1" applyFont="1" applyBorder="1"/>
    <xf numFmtId="0" fontId="3" fillId="2" borderId="1" xfId="1" applyFont="1" applyFill="1" applyBorder="1"/>
    <xf numFmtId="164" fontId="3" fillId="0" borderId="0" xfId="1" applyNumberFormat="1" applyFont="1"/>
    <xf numFmtId="3" fontId="2" fillId="0" borderId="0" xfId="1" applyNumberFormat="1"/>
    <xf numFmtId="0" fontId="1" fillId="2" borderId="1" xfId="1" applyFont="1" applyFill="1" applyBorder="1"/>
    <xf numFmtId="0" fontId="4" fillId="0" borderId="0" xfId="0" applyFont="1"/>
    <xf numFmtId="0" fontId="1" fillId="0" borderId="0" xfId="1" applyFont="1"/>
    <xf numFmtId="0" fontId="1" fillId="0" borderId="1" xfId="0" applyFont="1" applyFill="1" applyBorder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19" workbookViewId="0">
      <selection activeCell="A37" sqref="A37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>
        <v>2018</v>
      </c>
      <c r="C1" s="1"/>
    </row>
    <row r="2" spans="1:3" x14ac:dyDescent="0.25">
      <c r="A2" s="1" t="s">
        <v>1</v>
      </c>
      <c r="B2">
        <v>1104.7296556666668</v>
      </c>
    </row>
    <row r="3" spans="1:3" x14ac:dyDescent="0.25">
      <c r="A3" s="1" t="s">
        <v>2</v>
      </c>
      <c r="B3">
        <v>2320.4530333333337</v>
      </c>
    </row>
    <row r="4" spans="1:3" x14ac:dyDescent="0.25">
      <c r="A4" s="1" t="s">
        <v>3</v>
      </c>
      <c r="B4">
        <v>3360.6777499999998</v>
      </c>
    </row>
    <row r="5" spans="1:3" x14ac:dyDescent="0.25">
      <c r="A5" s="1" t="s">
        <v>4</v>
      </c>
      <c r="B5">
        <v>952.7279166666666</v>
      </c>
    </row>
    <row r="6" spans="1:3" x14ac:dyDescent="0.25">
      <c r="A6" s="1" t="s">
        <v>5</v>
      </c>
      <c r="B6">
        <v>66.773069125000006</v>
      </c>
    </row>
    <row r="7" spans="1:3" x14ac:dyDescent="0.25">
      <c r="A7" s="1" t="s">
        <v>6</v>
      </c>
      <c r="B7">
        <v>0</v>
      </c>
    </row>
    <row r="8" spans="1:3" x14ac:dyDescent="0.25">
      <c r="A8" s="1" t="s">
        <v>7</v>
      </c>
      <c r="B8">
        <v>0</v>
      </c>
    </row>
    <row r="9" spans="1:3" x14ac:dyDescent="0.25">
      <c r="A9" s="1" t="s">
        <v>8</v>
      </c>
      <c r="B9">
        <v>0</v>
      </c>
    </row>
    <row r="10" spans="1:3" x14ac:dyDescent="0.25">
      <c r="A10" s="1" t="s">
        <v>9</v>
      </c>
      <c r="B10">
        <v>304.94484775000001</v>
      </c>
    </row>
    <row r="11" spans="1:3" x14ac:dyDescent="0.25">
      <c r="A11" s="1" t="s">
        <v>10</v>
      </c>
      <c r="B11">
        <v>542.34524999999996</v>
      </c>
    </row>
    <row r="12" spans="1:3" x14ac:dyDescent="0.25">
      <c r="A12" s="1" t="s">
        <v>11</v>
      </c>
      <c r="B12">
        <v>785.42118310000001</v>
      </c>
    </row>
    <row r="13" spans="1:3" x14ac:dyDescent="0.25">
      <c r="A13" s="1" t="s">
        <v>12</v>
      </c>
      <c r="B13">
        <v>0</v>
      </c>
    </row>
    <row r="14" spans="1:3" x14ac:dyDescent="0.25">
      <c r="A14" s="1" t="s">
        <v>13</v>
      </c>
      <c r="B14">
        <v>0</v>
      </c>
    </row>
    <row r="15" spans="1:3" x14ac:dyDescent="0.25">
      <c r="A15" s="1" t="s">
        <v>14</v>
      </c>
      <c r="B15">
        <v>0</v>
      </c>
    </row>
    <row r="16" spans="1:3" x14ac:dyDescent="0.25">
      <c r="A16" s="1" t="s">
        <v>15</v>
      </c>
      <c r="B16">
        <v>10.395588888888888</v>
      </c>
    </row>
    <row r="17" spans="1:2" x14ac:dyDescent="0.25">
      <c r="A17" s="1" t="s">
        <v>16</v>
      </c>
      <c r="B17">
        <v>0</v>
      </c>
    </row>
    <row r="18" spans="1:2" x14ac:dyDescent="0.25">
      <c r="A18" s="1" t="s">
        <v>17</v>
      </c>
      <c r="B18">
        <v>0</v>
      </c>
    </row>
    <row r="19" spans="1:2" x14ac:dyDescent="0.25">
      <c r="A19" s="1" t="s">
        <v>18</v>
      </c>
      <c r="B19">
        <v>0</v>
      </c>
    </row>
    <row r="20" spans="1:2" x14ac:dyDescent="0.25">
      <c r="A20" s="1" t="s">
        <v>19</v>
      </c>
      <c r="B20">
        <v>0</v>
      </c>
    </row>
    <row r="21" spans="1:2" x14ac:dyDescent="0.25">
      <c r="A21" s="1" t="s">
        <v>20</v>
      </c>
      <c r="B21">
        <v>3.0259259259259258E-3</v>
      </c>
    </row>
    <row r="22" spans="1:2" x14ac:dyDescent="0.25">
      <c r="A22" s="1" t="s">
        <v>21</v>
      </c>
      <c r="B22">
        <v>0</v>
      </c>
    </row>
    <row r="23" spans="1:2" x14ac:dyDescent="0.25">
      <c r="A23" s="1" t="s">
        <v>22</v>
      </c>
      <c r="B23">
        <v>0</v>
      </c>
    </row>
    <row r="24" spans="1:2" x14ac:dyDescent="0.25">
      <c r="A24" s="1" t="s">
        <v>23</v>
      </c>
      <c r="B24">
        <v>552.78487500000006</v>
      </c>
    </row>
    <row r="25" spans="1:2" x14ac:dyDescent="0.25">
      <c r="A25" s="1" t="s">
        <v>24</v>
      </c>
      <c r="B25">
        <v>448.20319999999998</v>
      </c>
    </row>
    <row r="26" spans="1:2" x14ac:dyDescent="0.25">
      <c r="A26" s="1" t="s">
        <v>25</v>
      </c>
      <c r="B26">
        <v>123.3148508</v>
      </c>
    </row>
    <row r="27" spans="1:2" x14ac:dyDescent="0.25">
      <c r="A27" s="1" t="s">
        <v>26</v>
      </c>
      <c r="B27">
        <v>471.70580000000001</v>
      </c>
    </row>
    <row r="28" spans="1:2" x14ac:dyDescent="0.25">
      <c r="A28" s="1" t="s">
        <v>27</v>
      </c>
      <c r="B28">
        <v>42.774075000000003</v>
      </c>
    </row>
    <row r="29" spans="1:2" x14ac:dyDescent="0.25">
      <c r="A29" s="1" t="s">
        <v>28</v>
      </c>
      <c r="B29">
        <v>0</v>
      </c>
    </row>
    <row r="30" spans="1:2" x14ac:dyDescent="0.25">
      <c r="A30" s="1" t="s">
        <v>29</v>
      </c>
      <c r="B30">
        <v>0</v>
      </c>
    </row>
    <row r="31" spans="1:2" x14ac:dyDescent="0.25">
      <c r="A31" s="1" t="s">
        <v>30</v>
      </c>
      <c r="B31">
        <v>15.867666666666667</v>
      </c>
    </row>
    <row r="32" spans="1:2" x14ac:dyDescent="0.25">
      <c r="A32" s="1" t="s">
        <v>31</v>
      </c>
      <c r="B32">
        <v>0</v>
      </c>
    </row>
    <row r="33" spans="1:2" x14ac:dyDescent="0.25">
      <c r="A33" s="1" t="s">
        <v>32</v>
      </c>
      <c r="B33">
        <v>0</v>
      </c>
    </row>
    <row r="34" spans="1:2" x14ac:dyDescent="0.25">
      <c r="A34" s="1" t="s">
        <v>33</v>
      </c>
      <c r="B34">
        <v>0</v>
      </c>
    </row>
    <row r="35" spans="1:2" x14ac:dyDescent="0.25">
      <c r="A35" s="1" t="s">
        <v>34</v>
      </c>
      <c r="B35">
        <v>0</v>
      </c>
    </row>
    <row r="36" spans="1:2" x14ac:dyDescent="0.25">
      <c r="A36" s="1" t="s">
        <v>35</v>
      </c>
      <c r="B36">
        <v>0</v>
      </c>
    </row>
    <row r="37" spans="1:2" x14ac:dyDescent="0.25">
      <c r="A37" s="13" t="s">
        <v>72</v>
      </c>
      <c r="B37">
        <v>877</v>
      </c>
    </row>
    <row r="38" spans="1:2" x14ac:dyDescent="0.25">
      <c r="A38" s="2" t="s">
        <v>79</v>
      </c>
      <c r="B38">
        <v>170</v>
      </c>
    </row>
    <row r="39" spans="1:2" x14ac:dyDescent="0.25">
      <c r="A39" t="s">
        <v>84</v>
      </c>
      <c r="B39">
        <v>0</v>
      </c>
    </row>
    <row r="40" spans="1:2" x14ac:dyDescent="0.25">
      <c r="A40" t="s">
        <v>85</v>
      </c>
      <c r="B40">
        <v>0</v>
      </c>
    </row>
    <row r="41" spans="1:2" x14ac:dyDescent="0.25">
      <c r="A41" t="s">
        <v>86</v>
      </c>
      <c r="B41">
        <v>0</v>
      </c>
    </row>
    <row r="42" spans="1:2" x14ac:dyDescent="0.25">
      <c r="A42" t="s">
        <v>87</v>
      </c>
      <c r="B42">
        <v>0</v>
      </c>
    </row>
    <row r="43" spans="1:2" x14ac:dyDescent="0.25">
      <c r="A43" t="s">
        <v>88</v>
      </c>
      <c r="B43">
        <v>97</v>
      </c>
    </row>
    <row r="44" spans="1:2" x14ac:dyDescent="0.25">
      <c r="A44" t="s">
        <v>89</v>
      </c>
      <c r="B44">
        <v>0</v>
      </c>
    </row>
    <row r="45" spans="1:2" x14ac:dyDescent="0.25">
      <c r="A45" t="s">
        <v>90</v>
      </c>
      <c r="B45">
        <v>133</v>
      </c>
    </row>
    <row r="46" spans="1:2" x14ac:dyDescent="0.25">
      <c r="A46" t="s">
        <v>91</v>
      </c>
      <c r="B46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B9" sqref="B9"/>
    </sheetView>
  </sheetViews>
  <sheetFormatPr baseColWidth="10" defaultRowHeight="15" x14ac:dyDescent="0.25"/>
  <cols>
    <col min="1" max="1" width="16.28515625" bestFit="1" customWidth="1"/>
  </cols>
  <sheetData>
    <row r="1" spans="1:2" x14ac:dyDescent="0.25">
      <c r="A1" t="s">
        <v>74</v>
      </c>
      <c r="B1" t="s">
        <v>36</v>
      </c>
    </row>
    <row r="2" spans="1:2" x14ac:dyDescent="0.25">
      <c r="A2" t="s">
        <v>75</v>
      </c>
      <c r="B2" t="s">
        <v>76</v>
      </c>
    </row>
    <row r="3" spans="1:2" x14ac:dyDescent="0.25">
      <c r="A3" t="s">
        <v>93</v>
      </c>
      <c r="B3" t="s">
        <v>92</v>
      </c>
    </row>
    <row r="4" spans="1:2" x14ac:dyDescent="0.25">
      <c r="A4" t="s">
        <v>37</v>
      </c>
      <c r="B4" t="s">
        <v>38</v>
      </c>
    </row>
    <row r="6" spans="1:2" x14ac:dyDescent="0.25">
      <c r="A6" t="s">
        <v>77</v>
      </c>
      <c r="B6" t="s">
        <v>78</v>
      </c>
    </row>
    <row r="8" spans="1:2" x14ac:dyDescent="0.25">
      <c r="A8" t="s">
        <v>94</v>
      </c>
      <c r="B8" t="s">
        <v>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50"/>
  <sheetViews>
    <sheetView topLeftCell="A4" zoomScaleNormal="100" workbookViewId="0">
      <pane xSplit="1" ySplit="7" topLeftCell="B17" activePane="bottomRight" state="frozen"/>
      <selection activeCell="A4" sqref="A4"/>
      <selection pane="topRight" activeCell="B4" sqref="B4"/>
      <selection pane="bottomLeft" activeCell="A11" sqref="A11"/>
      <selection pane="bottomRight" activeCell="K52" sqref="K52"/>
    </sheetView>
  </sheetViews>
  <sheetFormatPr baseColWidth="10" defaultColWidth="10.28515625" defaultRowHeight="14.25" x14ac:dyDescent="0.2"/>
  <cols>
    <col min="1" max="1" width="17" style="3" customWidth="1"/>
    <col min="2" max="14" width="10.28515625" style="3"/>
    <col min="15" max="15" width="11.140625" style="3" bestFit="1" customWidth="1"/>
    <col min="16" max="16384" width="10.28515625" style="3"/>
  </cols>
  <sheetData>
    <row r="1" spans="1:26" x14ac:dyDescent="0.2">
      <c r="A1" s="4" t="s">
        <v>53</v>
      </c>
    </row>
    <row r="3" spans="1:26" x14ac:dyDescent="0.2">
      <c r="A3" s="4" t="s">
        <v>52</v>
      </c>
      <c r="B3" s="8">
        <v>44258.542326388888</v>
      </c>
    </row>
    <row r="4" spans="1:26" x14ac:dyDescent="0.2">
      <c r="A4" s="4" t="s">
        <v>51</v>
      </c>
      <c r="B4" s="8">
        <v>44298.446597442133</v>
      </c>
    </row>
    <row r="5" spans="1:26" x14ac:dyDescent="0.2">
      <c r="A5" s="4" t="s">
        <v>50</v>
      </c>
      <c r="B5" s="4" t="s">
        <v>49</v>
      </c>
    </row>
    <row r="7" spans="1:26" x14ac:dyDescent="0.2">
      <c r="A7" s="4" t="s">
        <v>48</v>
      </c>
      <c r="B7" s="4" t="s">
        <v>47</v>
      </c>
    </row>
    <row r="8" spans="1:26" x14ac:dyDescent="0.2">
      <c r="A8" s="4" t="s">
        <v>46</v>
      </c>
      <c r="B8" s="4" t="s">
        <v>45</v>
      </c>
    </row>
    <row r="10" spans="1:26" x14ac:dyDescent="0.2">
      <c r="A10" s="7" t="s">
        <v>44</v>
      </c>
      <c r="B10" s="7">
        <v>1995</v>
      </c>
      <c r="C10" s="7">
        <v>1996</v>
      </c>
      <c r="D10" s="7">
        <v>1997</v>
      </c>
      <c r="E10" s="7">
        <v>1998</v>
      </c>
      <c r="F10" s="7">
        <v>1999</v>
      </c>
      <c r="G10" s="7">
        <v>2000</v>
      </c>
      <c r="H10" s="7">
        <v>2001</v>
      </c>
      <c r="I10" s="7">
        <v>2002</v>
      </c>
      <c r="J10" s="7">
        <v>2003</v>
      </c>
      <c r="K10" s="7">
        <v>2004</v>
      </c>
      <c r="L10" s="7">
        <v>2005</v>
      </c>
      <c r="M10" s="7">
        <v>2006</v>
      </c>
      <c r="N10" s="7">
        <v>2007</v>
      </c>
      <c r="O10" s="7">
        <v>2008</v>
      </c>
      <c r="P10" s="7">
        <v>2009</v>
      </c>
      <c r="Q10" s="7">
        <v>2010</v>
      </c>
      <c r="R10" s="7">
        <v>2011</v>
      </c>
      <c r="S10" s="7">
        <v>2012</v>
      </c>
      <c r="T10" s="7">
        <v>2013</v>
      </c>
      <c r="U10" s="7">
        <v>2014</v>
      </c>
      <c r="V10" s="7">
        <v>2015</v>
      </c>
      <c r="W10" s="7">
        <v>2016</v>
      </c>
      <c r="X10" s="7">
        <v>2017</v>
      </c>
      <c r="Y10" s="7">
        <v>2018</v>
      </c>
      <c r="Z10" s="7">
        <v>2019</v>
      </c>
    </row>
    <row r="11" spans="1:26" x14ac:dyDescent="0.2">
      <c r="A11" s="7" t="s">
        <v>1</v>
      </c>
      <c r="B11" s="6" t="s">
        <v>40</v>
      </c>
      <c r="C11" s="5">
        <v>895342000</v>
      </c>
      <c r="D11" s="5">
        <v>884378000</v>
      </c>
      <c r="E11" s="5">
        <v>917483000</v>
      </c>
      <c r="F11" s="5">
        <v>939086000</v>
      </c>
      <c r="G11" s="5">
        <v>947559000</v>
      </c>
      <c r="H11" s="5">
        <v>919777000</v>
      </c>
      <c r="I11" s="5">
        <v>946269000</v>
      </c>
      <c r="J11" s="6" t="s">
        <v>40</v>
      </c>
      <c r="K11" s="6" t="s">
        <v>40</v>
      </c>
      <c r="L11" s="6" t="s">
        <v>40</v>
      </c>
      <c r="M11" s="6" t="s">
        <v>40</v>
      </c>
      <c r="N11" s="6" t="s">
        <v>40</v>
      </c>
      <c r="O11" s="5">
        <v>1034988180</v>
      </c>
      <c r="P11" s="5">
        <v>1135845000</v>
      </c>
      <c r="Q11" s="5">
        <v>969314000</v>
      </c>
      <c r="R11" s="5">
        <v>1133415000</v>
      </c>
      <c r="S11" s="5">
        <v>841271000</v>
      </c>
      <c r="T11" s="5">
        <v>1022348000</v>
      </c>
      <c r="U11" s="5">
        <v>1139067000</v>
      </c>
      <c r="V11" s="5">
        <v>817970000</v>
      </c>
      <c r="W11" s="5">
        <v>726597952</v>
      </c>
      <c r="X11" s="5">
        <v>856389375</v>
      </c>
      <c r="Y11" s="5">
        <v>658615000</v>
      </c>
      <c r="Z11" s="5">
        <v>749861000</v>
      </c>
    </row>
    <row r="12" spans="1:26" x14ac:dyDescent="0.2">
      <c r="A12" s="7" t="s">
        <v>2</v>
      </c>
      <c r="B12" s="5">
        <v>1114000000</v>
      </c>
      <c r="C12" s="5">
        <v>1012000000</v>
      </c>
      <c r="D12" s="5">
        <v>637949000</v>
      </c>
      <c r="E12" s="5">
        <v>703647000</v>
      </c>
      <c r="F12" s="5">
        <v>718382000</v>
      </c>
      <c r="G12" s="5">
        <v>915223000</v>
      </c>
      <c r="H12" s="5">
        <v>983904000</v>
      </c>
      <c r="I12" s="6" t="s">
        <v>40</v>
      </c>
      <c r="J12" s="6" t="s">
        <v>40</v>
      </c>
      <c r="K12" s="6" t="s">
        <v>40</v>
      </c>
      <c r="L12" s="6" t="s">
        <v>40</v>
      </c>
      <c r="M12" s="6" t="s">
        <v>40</v>
      </c>
      <c r="N12" s="6" t="s">
        <v>40</v>
      </c>
      <c r="O12" s="5">
        <v>647173000</v>
      </c>
      <c r="P12" s="5">
        <v>773977000</v>
      </c>
      <c r="Q12" s="5">
        <v>1188372000</v>
      </c>
      <c r="R12" s="6" t="s">
        <v>40</v>
      </c>
      <c r="S12" s="5">
        <v>955024000</v>
      </c>
      <c r="T12" s="5">
        <v>793071000</v>
      </c>
      <c r="U12" s="5">
        <v>739634000</v>
      </c>
      <c r="V12" s="5">
        <v>1171366000</v>
      </c>
      <c r="W12" s="5">
        <v>974617000</v>
      </c>
      <c r="X12" s="5">
        <v>1267968000</v>
      </c>
      <c r="Y12" s="5">
        <v>1256967000</v>
      </c>
      <c r="Z12" s="5">
        <v>1147831000</v>
      </c>
    </row>
    <row r="13" spans="1:26" x14ac:dyDescent="0.2">
      <c r="A13" s="7" t="s">
        <v>3</v>
      </c>
      <c r="B13" s="5">
        <v>2546437000</v>
      </c>
      <c r="C13" s="5">
        <v>2574509000</v>
      </c>
      <c r="D13" s="5">
        <v>2671114000</v>
      </c>
      <c r="E13" s="5">
        <v>2349865000</v>
      </c>
      <c r="F13" s="5">
        <v>2282254000</v>
      </c>
      <c r="G13" s="5">
        <v>2767081000</v>
      </c>
      <c r="H13" s="5">
        <v>2600199000</v>
      </c>
      <c r="I13" s="5">
        <v>2105507000</v>
      </c>
      <c r="J13" s="6" t="s">
        <v>40</v>
      </c>
      <c r="K13" s="6" t="s">
        <v>40</v>
      </c>
      <c r="L13" s="6" t="s">
        <v>40</v>
      </c>
      <c r="M13" s="6" t="s">
        <v>40</v>
      </c>
      <c r="N13" s="6" t="s">
        <v>40</v>
      </c>
      <c r="O13" s="5">
        <v>2017951000</v>
      </c>
      <c r="P13" s="5">
        <v>1658578000</v>
      </c>
      <c r="Q13" s="5">
        <v>1874266000</v>
      </c>
      <c r="R13" s="5">
        <v>1804584000</v>
      </c>
      <c r="S13" s="5">
        <v>1774264000</v>
      </c>
      <c r="T13" s="5">
        <v>1962624000</v>
      </c>
      <c r="U13" s="5">
        <v>2150061000</v>
      </c>
      <c r="V13" s="5">
        <v>1968893000</v>
      </c>
      <c r="W13" s="5">
        <v>1887665000</v>
      </c>
      <c r="X13" s="5">
        <v>1799216000</v>
      </c>
      <c r="Y13" s="5">
        <v>1514480000</v>
      </c>
      <c r="Z13" s="5">
        <v>1514568000</v>
      </c>
    </row>
    <row r="14" spans="1:26" x14ac:dyDescent="0.2">
      <c r="A14" s="7" t="s">
        <v>4</v>
      </c>
      <c r="B14" s="6" t="s">
        <v>40</v>
      </c>
      <c r="C14" s="5">
        <v>0</v>
      </c>
      <c r="D14" s="5">
        <v>0</v>
      </c>
      <c r="E14" s="6" t="s">
        <v>40</v>
      </c>
      <c r="F14" s="6" t="s">
        <v>40</v>
      </c>
      <c r="G14" s="6" t="s">
        <v>40</v>
      </c>
      <c r="H14" s="5">
        <v>0</v>
      </c>
      <c r="I14" s="5">
        <v>0</v>
      </c>
      <c r="J14" s="6" t="s">
        <v>40</v>
      </c>
      <c r="K14" s="6" t="s">
        <v>40</v>
      </c>
      <c r="L14" s="6" t="s">
        <v>40</v>
      </c>
      <c r="M14" s="6" t="s">
        <v>40</v>
      </c>
      <c r="N14" s="6" t="s">
        <v>40</v>
      </c>
      <c r="O14" s="5">
        <v>570705000</v>
      </c>
      <c r="P14" s="6" t="s">
        <v>40</v>
      </c>
      <c r="Q14" s="6" t="s">
        <v>40</v>
      </c>
      <c r="R14" s="6" t="s">
        <v>40</v>
      </c>
      <c r="S14" s="6" t="s">
        <v>40</v>
      </c>
      <c r="T14" s="6" t="s">
        <v>40</v>
      </c>
      <c r="U14" s="6" t="s">
        <v>40</v>
      </c>
      <c r="V14" s="6" t="s">
        <v>40</v>
      </c>
      <c r="W14" s="6" t="s">
        <v>40</v>
      </c>
      <c r="X14" s="6" t="s">
        <v>40</v>
      </c>
      <c r="Y14" s="6" t="s">
        <v>40</v>
      </c>
      <c r="Z14" s="6" t="s">
        <v>40</v>
      </c>
    </row>
    <row r="15" spans="1:26" x14ac:dyDescent="0.2">
      <c r="A15" s="7" t="s">
        <v>5</v>
      </c>
      <c r="B15" s="5">
        <v>597251971</v>
      </c>
      <c r="C15" s="5">
        <v>526591739</v>
      </c>
      <c r="D15" s="5">
        <v>503406462</v>
      </c>
      <c r="E15" s="5">
        <v>680037213</v>
      </c>
      <c r="F15" s="5">
        <v>1205256143</v>
      </c>
      <c r="G15" s="5">
        <v>1435716128</v>
      </c>
      <c r="H15" s="6" t="s">
        <v>40</v>
      </c>
      <c r="I15" s="5">
        <v>1360021078</v>
      </c>
      <c r="J15" s="6" t="s">
        <v>40</v>
      </c>
      <c r="K15" s="6" t="s">
        <v>40</v>
      </c>
      <c r="L15" s="6" t="s">
        <v>40</v>
      </c>
      <c r="M15" s="6" t="s">
        <v>40</v>
      </c>
      <c r="N15" s="6" t="s">
        <v>40</v>
      </c>
      <c r="O15" s="6" t="s">
        <v>40</v>
      </c>
      <c r="P15" s="5">
        <v>156200653</v>
      </c>
      <c r="Q15" s="5">
        <v>123841443</v>
      </c>
      <c r="R15" s="6" t="s">
        <v>40</v>
      </c>
      <c r="S15" s="6" t="s">
        <v>40</v>
      </c>
      <c r="T15" s="6" t="s">
        <v>40</v>
      </c>
      <c r="U15" s="6" t="s">
        <v>40</v>
      </c>
      <c r="V15" s="6" t="s">
        <v>40</v>
      </c>
      <c r="W15" s="6" t="s">
        <v>40</v>
      </c>
      <c r="X15" s="5">
        <v>0</v>
      </c>
      <c r="Y15" s="6" t="s">
        <v>40</v>
      </c>
      <c r="Z15" s="5">
        <v>0</v>
      </c>
    </row>
    <row r="16" spans="1:26" x14ac:dyDescent="0.2">
      <c r="A16" s="7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 t="s">
        <v>40</v>
      </c>
      <c r="K16" s="6" t="s">
        <v>40</v>
      </c>
      <c r="L16" s="6" t="s">
        <v>40</v>
      </c>
      <c r="M16" s="6" t="s">
        <v>40</v>
      </c>
      <c r="N16" s="6" t="s">
        <v>40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x14ac:dyDescent="0.2">
      <c r="A17" s="7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 t="s">
        <v>40</v>
      </c>
      <c r="K17" s="6" t="s">
        <v>40</v>
      </c>
      <c r="L17" s="6" t="s">
        <v>40</v>
      </c>
      <c r="M17" s="6" t="s">
        <v>40</v>
      </c>
      <c r="N17" s="6" t="s">
        <v>40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6" x14ac:dyDescent="0.2">
      <c r="A18" s="7" t="s">
        <v>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 t="s">
        <v>40</v>
      </c>
      <c r="K18" s="6" t="s">
        <v>40</v>
      </c>
      <c r="L18" s="6" t="s">
        <v>40</v>
      </c>
      <c r="M18" s="6" t="s">
        <v>40</v>
      </c>
      <c r="N18" s="6" t="s">
        <v>40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</row>
    <row r="19" spans="1:26" x14ac:dyDescent="0.2">
      <c r="A19" s="7" t="s">
        <v>9</v>
      </c>
      <c r="B19" s="6" t="s">
        <v>40</v>
      </c>
      <c r="C19" s="6" t="s">
        <v>40</v>
      </c>
      <c r="D19" s="6" t="s">
        <v>40</v>
      </c>
      <c r="E19" s="6" t="s">
        <v>40</v>
      </c>
      <c r="F19" s="6" t="s">
        <v>40</v>
      </c>
      <c r="G19" s="5">
        <v>64043836</v>
      </c>
      <c r="H19" s="5">
        <v>46822239</v>
      </c>
      <c r="I19" s="5">
        <v>54284200</v>
      </c>
      <c r="J19" s="6" t="s">
        <v>40</v>
      </c>
      <c r="K19" s="6" t="s">
        <v>40</v>
      </c>
      <c r="L19" s="6" t="s">
        <v>40</v>
      </c>
      <c r="M19" s="6" t="s">
        <v>40</v>
      </c>
      <c r="N19" s="6" t="s">
        <v>40</v>
      </c>
      <c r="O19" s="5">
        <v>53404978</v>
      </c>
      <c r="P19" s="5">
        <v>47771655</v>
      </c>
      <c r="Q19" s="5">
        <v>35753764</v>
      </c>
      <c r="R19" s="5">
        <v>37568889</v>
      </c>
      <c r="S19" s="5">
        <v>36752008</v>
      </c>
      <c r="T19" s="5">
        <v>47730760</v>
      </c>
      <c r="U19" s="5">
        <v>36074600</v>
      </c>
      <c r="V19" s="5">
        <v>41181000</v>
      </c>
      <c r="W19" s="5">
        <v>41017984</v>
      </c>
      <c r="X19" s="6" t="s">
        <v>40</v>
      </c>
      <c r="Y19" s="6" t="s">
        <v>40</v>
      </c>
      <c r="Z19" s="6" t="s">
        <v>40</v>
      </c>
    </row>
    <row r="20" spans="1:26" x14ac:dyDescent="0.2">
      <c r="A20" s="7" t="s">
        <v>10</v>
      </c>
      <c r="B20" s="6" t="s">
        <v>40</v>
      </c>
      <c r="C20" s="6" t="s">
        <v>40</v>
      </c>
      <c r="D20" s="6" t="s">
        <v>40</v>
      </c>
      <c r="E20" s="6" t="s">
        <v>40</v>
      </c>
      <c r="F20" s="6" t="s">
        <v>40</v>
      </c>
      <c r="G20" s="6" t="s">
        <v>40</v>
      </c>
      <c r="H20" s="6" t="s">
        <v>40</v>
      </c>
      <c r="I20" s="6" t="s">
        <v>40</v>
      </c>
      <c r="J20" s="6" t="s">
        <v>40</v>
      </c>
      <c r="K20" s="6" t="s">
        <v>40</v>
      </c>
      <c r="L20" s="6" t="s">
        <v>40</v>
      </c>
      <c r="M20" s="6" t="s">
        <v>40</v>
      </c>
      <c r="N20" s="6" t="s">
        <v>40</v>
      </c>
      <c r="O20" s="6" t="s">
        <v>40</v>
      </c>
      <c r="P20" s="6" t="s">
        <v>40</v>
      </c>
      <c r="Q20" s="6" t="s">
        <v>40</v>
      </c>
      <c r="R20" s="6" t="s">
        <v>40</v>
      </c>
      <c r="S20" s="6" t="s">
        <v>40</v>
      </c>
      <c r="T20" s="6" t="s">
        <v>40</v>
      </c>
      <c r="U20" s="6" t="s">
        <v>40</v>
      </c>
      <c r="V20" s="6" t="s">
        <v>40</v>
      </c>
      <c r="W20" s="6" t="s">
        <v>40</v>
      </c>
      <c r="X20" s="6" t="s">
        <v>40</v>
      </c>
      <c r="Y20" s="6" t="s">
        <v>40</v>
      </c>
      <c r="Z20" s="6" t="s">
        <v>40</v>
      </c>
    </row>
    <row r="21" spans="1:26" x14ac:dyDescent="0.2">
      <c r="A21" s="7" t="s">
        <v>11</v>
      </c>
      <c r="B21" s="6" t="s">
        <v>40</v>
      </c>
      <c r="C21" s="6" t="s">
        <v>40</v>
      </c>
      <c r="D21" s="6" t="s">
        <v>40</v>
      </c>
      <c r="E21" s="6" t="s">
        <v>40</v>
      </c>
      <c r="F21" s="6" t="s">
        <v>40</v>
      </c>
      <c r="G21" s="5">
        <v>817291289</v>
      </c>
      <c r="H21" s="5">
        <v>809407070</v>
      </c>
      <c r="I21" s="5">
        <v>616436000</v>
      </c>
      <c r="J21" s="6" t="s">
        <v>40</v>
      </c>
      <c r="K21" s="6" t="s">
        <v>40</v>
      </c>
      <c r="L21" s="6" t="s">
        <v>40</v>
      </c>
      <c r="M21" s="6" t="s">
        <v>40</v>
      </c>
      <c r="N21" s="6" t="s">
        <v>40</v>
      </c>
      <c r="O21" s="5">
        <v>477337942</v>
      </c>
      <c r="P21" s="5">
        <v>493456512</v>
      </c>
      <c r="Q21" s="5">
        <v>569884075</v>
      </c>
      <c r="R21" s="5">
        <v>568495258</v>
      </c>
      <c r="S21" s="5">
        <v>543381586</v>
      </c>
      <c r="T21" s="5">
        <v>477889971</v>
      </c>
      <c r="U21" s="5">
        <v>513372023</v>
      </c>
      <c r="V21" s="5">
        <v>426228110</v>
      </c>
      <c r="W21" s="5">
        <v>488954705</v>
      </c>
      <c r="X21" s="5">
        <v>558171658</v>
      </c>
      <c r="Y21" s="5">
        <v>435976348</v>
      </c>
      <c r="Z21" s="5">
        <v>481314932</v>
      </c>
    </row>
    <row r="22" spans="1:26" x14ac:dyDescent="0.2">
      <c r="A22" s="7" t="s">
        <v>12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 t="s">
        <v>40</v>
      </c>
      <c r="K22" s="6" t="s">
        <v>40</v>
      </c>
      <c r="L22" s="6" t="s">
        <v>40</v>
      </c>
      <c r="M22" s="6" t="s">
        <v>40</v>
      </c>
      <c r="N22" s="6" t="s">
        <v>40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pans="1:26" x14ac:dyDescent="0.2">
      <c r="A23" s="7" t="s">
        <v>13</v>
      </c>
      <c r="B23" s="6" t="s">
        <v>40</v>
      </c>
      <c r="C23" s="6" t="s">
        <v>40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 t="s">
        <v>40</v>
      </c>
      <c r="K23" s="6" t="s">
        <v>40</v>
      </c>
      <c r="L23" s="6" t="s">
        <v>40</v>
      </c>
      <c r="M23" s="6" t="s">
        <v>40</v>
      </c>
      <c r="N23" s="6" t="s">
        <v>40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">
      <c r="A24" s="7" t="s">
        <v>14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 t="s">
        <v>40</v>
      </c>
      <c r="K24" s="6" t="s">
        <v>40</v>
      </c>
      <c r="L24" s="6" t="s">
        <v>40</v>
      </c>
      <c r="M24" s="6" t="s">
        <v>40</v>
      </c>
      <c r="N24" s="6" t="s">
        <v>40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x14ac:dyDescent="0.2">
      <c r="A25" s="7" t="s">
        <v>15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6" t="s">
        <v>40</v>
      </c>
      <c r="K25" s="6" t="s">
        <v>40</v>
      </c>
      <c r="L25" s="6" t="s">
        <v>40</v>
      </c>
      <c r="M25" s="6" t="s">
        <v>40</v>
      </c>
      <c r="N25" s="6" t="s">
        <v>40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6" x14ac:dyDescent="0.2">
      <c r="A26" s="7" t="s">
        <v>16</v>
      </c>
      <c r="B26" s="5">
        <v>0</v>
      </c>
      <c r="C26" s="5">
        <v>0</v>
      </c>
      <c r="D26" s="6" t="s">
        <v>40</v>
      </c>
      <c r="E26" s="6" t="s">
        <v>40</v>
      </c>
      <c r="F26" s="6" t="s">
        <v>40</v>
      </c>
      <c r="G26" s="6" t="s">
        <v>40</v>
      </c>
      <c r="H26" s="6" t="s">
        <v>40</v>
      </c>
      <c r="I26" s="6" t="s">
        <v>40</v>
      </c>
      <c r="J26" s="6" t="s">
        <v>40</v>
      </c>
      <c r="K26" s="6" t="s">
        <v>40</v>
      </c>
      <c r="L26" s="6" t="s">
        <v>40</v>
      </c>
      <c r="M26" s="6" t="s">
        <v>40</v>
      </c>
      <c r="N26" s="6" t="s">
        <v>40</v>
      </c>
      <c r="O26" s="6" t="s">
        <v>40</v>
      </c>
      <c r="P26" s="6" t="s">
        <v>40</v>
      </c>
      <c r="Q26" s="6" t="s">
        <v>40</v>
      </c>
      <c r="R26" s="6" t="s">
        <v>40</v>
      </c>
      <c r="S26" s="6" t="s">
        <v>40</v>
      </c>
      <c r="T26" s="6" t="s">
        <v>40</v>
      </c>
      <c r="U26" s="6" t="s">
        <v>40</v>
      </c>
      <c r="V26" s="6" t="s">
        <v>40</v>
      </c>
      <c r="W26" s="6" t="s">
        <v>40</v>
      </c>
      <c r="X26" s="6" t="s">
        <v>40</v>
      </c>
      <c r="Y26" s="6" t="s">
        <v>40</v>
      </c>
      <c r="Z26" s="6" t="s">
        <v>40</v>
      </c>
    </row>
    <row r="27" spans="1:26" x14ac:dyDescent="0.2">
      <c r="A27" s="7" t="s">
        <v>17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6" t="s">
        <v>40</v>
      </c>
      <c r="K27" s="6" t="s">
        <v>40</v>
      </c>
      <c r="L27" s="6" t="s">
        <v>40</v>
      </c>
      <c r="M27" s="6" t="s">
        <v>40</v>
      </c>
      <c r="N27" s="6" t="s">
        <v>40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2">
      <c r="A28" s="7" t="s">
        <v>18</v>
      </c>
      <c r="B28" s="6" t="s">
        <v>40</v>
      </c>
      <c r="C28" s="6" t="s">
        <v>40</v>
      </c>
      <c r="D28" s="6" t="s">
        <v>40</v>
      </c>
      <c r="E28" s="6" t="s">
        <v>40</v>
      </c>
      <c r="F28" s="6" t="s">
        <v>40</v>
      </c>
      <c r="G28" s="6" t="s">
        <v>40</v>
      </c>
      <c r="H28" s="6" t="s">
        <v>40</v>
      </c>
      <c r="I28" s="6" t="s">
        <v>40</v>
      </c>
      <c r="J28" s="6" t="s">
        <v>40</v>
      </c>
      <c r="K28" s="6" t="s">
        <v>40</v>
      </c>
      <c r="L28" s="6" t="s">
        <v>40</v>
      </c>
      <c r="M28" s="6" t="s">
        <v>40</v>
      </c>
      <c r="N28" s="6" t="s">
        <v>40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">
      <c r="A29" s="7" t="s">
        <v>19</v>
      </c>
      <c r="B29" s="6" t="s">
        <v>40</v>
      </c>
      <c r="C29" s="6" t="s">
        <v>40</v>
      </c>
      <c r="D29" s="6" t="s">
        <v>40</v>
      </c>
      <c r="E29" s="6" t="s">
        <v>40</v>
      </c>
      <c r="F29" s="6" t="s">
        <v>40</v>
      </c>
      <c r="G29" s="6" t="s">
        <v>40</v>
      </c>
      <c r="H29" s="6" t="s">
        <v>40</v>
      </c>
      <c r="I29" s="6" t="s">
        <v>40</v>
      </c>
      <c r="J29" s="6" t="s">
        <v>40</v>
      </c>
      <c r="K29" s="6" t="s">
        <v>40</v>
      </c>
      <c r="L29" s="6" t="s">
        <v>40</v>
      </c>
      <c r="M29" s="6" t="s">
        <v>40</v>
      </c>
      <c r="N29" s="6" t="s">
        <v>40</v>
      </c>
      <c r="O29" s="6" t="s">
        <v>40</v>
      </c>
      <c r="P29" s="6" t="s">
        <v>40</v>
      </c>
      <c r="Q29" s="6" t="s">
        <v>40</v>
      </c>
      <c r="R29" s="5">
        <v>0</v>
      </c>
      <c r="S29" s="6" t="s">
        <v>40</v>
      </c>
      <c r="T29" s="6" t="s">
        <v>40</v>
      </c>
      <c r="U29" s="6" t="s">
        <v>40</v>
      </c>
      <c r="V29" s="6" t="s">
        <v>40</v>
      </c>
      <c r="W29" s="6" t="s">
        <v>40</v>
      </c>
      <c r="X29" s="6" t="s">
        <v>40</v>
      </c>
      <c r="Y29" s="6" t="s">
        <v>40</v>
      </c>
      <c r="Z29" s="6" t="s">
        <v>40</v>
      </c>
    </row>
    <row r="30" spans="1:26" x14ac:dyDescent="0.2">
      <c r="A30" s="7" t="s">
        <v>20</v>
      </c>
      <c r="B30" s="6" t="s">
        <v>40</v>
      </c>
      <c r="C30" s="6" t="s">
        <v>40</v>
      </c>
      <c r="D30" s="6" t="s">
        <v>40</v>
      </c>
      <c r="E30" s="6" t="s">
        <v>40</v>
      </c>
      <c r="F30" s="6" t="s">
        <v>40</v>
      </c>
      <c r="G30" s="6" t="s">
        <v>40</v>
      </c>
      <c r="H30" s="6" t="s">
        <v>40</v>
      </c>
      <c r="I30" s="5">
        <v>0</v>
      </c>
      <c r="J30" s="6" t="s">
        <v>40</v>
      </c>
      <c r="K30" s="6" t="s">
        <v>40</v>
      </c>
      <c r="L30" s="6" t="s">
        <v>40</v>
      </c>
      <c r="M30" s="6" t="s">
        <v>40</v>
      </c>
      <c r="N30" s="6" t="s">
        <v>40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x14ac:dyDescent="0.2">
      <c r="A31" s="7" t="s">
        <v>21</v>
      </c>
      <c r="B31" s="6" t="s">
        <v>40</v>
      </c>
      <c r="C31" s="6" t="s">
        <v>40</v>
      </c>
      <c r="D31" s="6" t="s">
        <v>40</v>
      </c>
      <c r="E31" s="6" t="s">
        <v>40</v>
      </c>
      <c r="F31" s="6" t="s">
        <v>40</v>
      </c>
      <c r="G31" s="6" t="s">
        <v>40</v>
      </c>
      <c r="H31" s="5">
        <v>0</v>
      </c>
      <c r="I31" s="5">
        <v>0</v>
      </c>
      <c r="J31" s="6" t="s">
        <v>40</v>
      </c>
      <c r="K31" s="6" t="s">
        <v>40</v>
      </c>
      <c r="L31" s="6" t="s">
        <v>40</v>
      </c>
      <c r="M31" s="6" t="s">
        <v>40</v>
      </c>
      <c r="N31" s="6" t="s">
        <v>40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x14ac:dyDescent="0.2">
      <c r="A32" s="7" t="s">
        <v>22</v>
      </c>
      <c r="B32" s="6" t="s">
        <v>40</v>
      </c>
      <c r="C32" s="6" t="s">
        <v>40</v>
      </c>
      <c r="D32" s="6" t="s">
        <v>40</v>
      </c>
      <c r="E32" s="6" t="s">
        <v>40</v>
      </c>
      <c r="F32" s="6" t="s">
        <v>40</v>
      </c>
      <c r="G32" s="5">
        <v>0</v>
      </c>
      <c r="H32" s="5">
        <v>0</v>
      </c>
      <c r="I32" s="5">
        <v>0</v>
      </c>
      <c r="J32" s="6" t="s">
        <v>40</v>
      </c>
      <c r="K32" s="6" t="s">
        <v>40</v>
      </c>
      <c r="L32" s="6" t="s">
        <v>40</v>
      </c>
      <c r="M32" s="6" t="s">
        <v>40</v>
      </c>
      <c r="N32" s="6" t="s">
        <v>40</v>
      </c>
      <c r="O32" s="5">
        <v>0</v>
      </c>
      <c r="P32" s="5">
        <v>0</v>
      </c>
      <c r="Q32" s="5">
        <v>0</v>
      </c>
      <c r="R32" s="5">
        <v>6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3" spans="1:26" x14ac:dyDescent="0.2">
      <c r="A33" s="7" t="s">
        <v>23</v>
      </c>
      <c r="B33" s="6" t="s">
        <v>40</v>
      </c>
      <c r="C33" s="6" t="s">
        <v>40</v>
      </c>
      <c r="D33" s="6" t="s">
        <v>40</v>
      </c>
      <c r="E33" s="6" t="s">
        <v>40</v>
      </c>
      <c r="F33" s="6" t="s">
        <v>40</v>
      </c>
      <c r="G33" s="6" t="s">
        <v>40</v>
      </c>
      <c r="H33" s="6" t="s">
        <v>40</v>
      </c>
      <c r="I33" s="5">
        <v>175785000</v>
      </c>
      <c r="J33" s="6" t="s">
        <v>40</v>
      </c>
      <c r="K33" s="6" t="s">
        <v>40</v>
      </c>
      <c r="L33" s="6" t="s">
        <v>40</v>
      </c>
      <c r="M33" s="6" t="s">
        <v>40</v>
      </c>
      <c r="N33" s="6" t="s">
        <v>40</v>
      </c>
      <c r="O33" s="5">
        <v>165156000</v>
      </c>
      <c r="P33" s="5">
        <v>138138000</v>
      </c>
      <c r="Q33" s="5">
        <v>135266000</v>
      </c>
      <c r="R33" s="5">
        <v>236727000</v>
      </c>
      <c r="S33" s="5">
        <v>222992000</v>
      </c>
      <c r="T33" s="5">
        <v>260008000</v>
      </c>
      <c r="U33" s="5">
        <v>252318000</v>
      </c>
      <c r="V33" s="5">
        <v>283038000</v>
      </c>
      <c r="W33" s="6" t="s">
        <v>40</v>
      </c>
      <c r="X33" s="6" t="s">
        <v>40</v>
      </c>
      <c r="Y33" s="5">
        <v>227214000</v>
      </c>
      <c r="Z33" s="6" t="s">
        <v>40</v>
      </c>
    </row>
    <row r="34" spans="1:26" x14ac:dyDescent="0.2">
      <c r="A34" s="7" t="s">
        <v>24</v>
      </c>
      <c r="B34" s="6" t="s">
        <v>40</v>
      </c>
      <c r="C34" s="6" t="s">
        <v>40</v>
      </c>
      <c r="D34" s="6" t="s">
        <v>40</v>
      </c>
      <c r="E34" s="6" t="s">
        <v>40</v>
      </c>
      <c r="F34" s="6" t="s">
        <v>40</v>
      </c>
      <c r="G34" s="6" t="s">
        <v>40</v>
      </c>
      <c r="H34" s="6" t="s">
        <v>40</v>
      </c>
      <c r="I34" s="6" t="s">
        <v>40</v>
      </c>
      <c r="J34" s="6" t="s">
        <v>40</v>
      </c>
      <c r="K34" s="6" t="s">
        <v>40</v>
      </c>
      <c r="L34" s="6" t="s">
        <v>40</v>
      </c>
      <c r="M34" s="6" t="s">
        <v>40</v>
      </c>
      <c r="N34" s="6" t="s">
        <v>40</v>
      </c>
      <c r="O34" s="5">
        <v>274459000</v>
      </c>
      <c r="P34" s="5">
        <v>227755000</v>
      </c>
      <c r="Q34" s="5">
        <v>304460000</v>
      </c>
      <c r="R34" s="5">
        <v>295829000</v>
      </c>
      <c r="S34" s="5">
        <v>287433000</v>
      </c>
      <c r="T34" s="6" t="s">
        <v>40</v>
      </c>
      <c r="U34" s="6" t="s">
        <v>40</v>
      </c>
      <c r="V34" s="6" t="s">
        <v>40</v>
      </c>
      <c r="W34" s="6" t="s">
        <v>40</v>
      </c>
      <c r="X34" s="6" t="s">
        <v>40</v>
      </c>
      <c r="Y34" s="6" t="s">
        <v>40</v>
      </c>
      <c r="Z34" s="6" t="s">
        <v>40</v>
      </c>
    </row>
    <row r="35" spans="1:26" x14ac:dyDescent="0.2">
      <c r="A35" s="7" t="s">
        <v>25</v>
      </c>
      <c r="B35" s="6" t="s">
        <v>40</v>
      </c>
      <c r="C35" s="6" t="s">
        <v>40</v>
      </c>
      <c r="D35" s="6" t="s">
        <v>40</v>
      </c>
      <c r="E35" s="6" t="s">
        <v>40</v>
      </c>
      <c r="F35" s="6" t="s">
        <v>40</v>
      </c>
      <c r="G35" s="6" t="s">
        <v>40</v>
      </c>
      <c r="H35" s="6" t="s">
        <v>40</v>
      </c>
      <c r="I35" s="6" t="s">
        <v>40</v>
      </c>
      <c r="J35" s="6" t="s">
        <v>40</v>
      </c>
      <c r="K35" s="6" t="s">
        <v>40</v>
      </c>
      <c r="L35" s="6" t="s">
        <v>40</v>
      </c>
      <c r="M35" s="6" t="s">
        <v>40</v>
      </c>
      <c r="N35" s="6" t="s">
        <v>40</v>
      </c>
      <c r="O35" s="6" t="s">
        <v>40</v>
      </c>
      <c r="P35" s="5">
        <v>0</v>
      </c>
      <c r="Q35" s="5">
        <v>0</v>
      </c>
      <c r="R35" s="6" t="s">
        <v>40</v>
      </c>
      <c r="S35" s="6" t="s">
        <v>40</v>
      </c>
      <c r="T35" s="6" t="s">
        <v>40</v>
      </c>
      <c r="U35" s="6" t="s">
        <v>40</v>
      </c>
      <c r="V35" s="5">
        <v>34238630</v>
      </c>
      <c r="W35" s="5">
        <v>40479423</v>
      </c>
      <c r="X35" s="5">
        <v>40177420</v>
      </c>
      <c r="Y35" s="5">
        <v>45978121</v>
      </c>
      <c r="Z35" s="5">
        <v>44805300</v>
      </c>
    </row>
    <row r="36" spans="1:26" x14ac:dyDescent="0.2">
      <c r="A36" s="7" t="s">
        <v>26</v>
      </c>
      <c r="B36" s="6" t="s">
        <v>40</v>
      </c>
      <c r="C36" s="6" t="s">
        <v>40</v>
      </c>
      <c r="D36" s="6" t="s">
        <v>40</v>
      </c>
      <c r="E36" s="6" t="s">
        <v>40</v>
      </c>
      <c r="F36" s="6" t="s">
        <v>40</v>
      </c>
      <c r="G36" s="6" t="s">
        <v>40</v>
      </c>
      <c r="H36" s="5">
        <v>211948000</v>
      </c>
      <c r="I36" s="5">
        <v>186443000</v>
      </c>
      <c r="J36" s="6" t="s">
        <v>40</v>
      </c>
      <c r="K36" s="6" t="s">
        <v>40</v>
      </c>
      <c r="L36" s="6" t="s">
        <v>40</v>
      </c>
      <c r="M36" s="6" t="s">
        <v>40</v>
      </c>
      <c r="N36" s="6" t="s">
        <v>40</v>
      </c>
      <c r="O36" s="5">
        <v>327892000</v>
      </c>
      <c r="P36" s="5">
        <v>307415000</v>
      </c>
      <c r="Q36" s="5">
        <v>330701000</v>
      </c>
      <c r="R36" s="5">
        <v>330418000</v>
      </c>
      <c r="S36" s="5">
        <v>282367000</v>
      </c>
      <c r="T36" s="5">
        <v>292761000</v>
      </c>
      <c r="U36" s="5">
        <v>291277000</v>
      </c>
      <c r="V36" s="5">
        <v>310786000</v>
      </c>
      <c r="W36" s="5">
        <v>283384000</v>
      </c>
      <c r="X36" s="5">
        <v>423253000</v>
      </c>
      <c r="Y36" s="5">
        <v>336811000</v>
      </c>
      <c r="Z36" s="5">
        <v>342416000</v>
      </c>
    </row>
    <row r="37" spans="1:26" x14ac:dyDescent="0.2">
      <c r="A37" s="7" t="s">
        <v>27</v>
      </c>
      <c r="B37" s="6" t="s">
        <v>40</v>
      </c>
      <c r="C37" s="6" t="s">
        <v>40</v>
      </c>
      <c r="D37" s="6" t="s">
        <v>40</v>
      </c>
      <c r="E37" s="6" t="s">
        <v>40</v>
      </c>
      <c r="F37" s="6" t="s">
        <v>40</v>
      </c>
      <c r="G37" s="6" t="s">
        <v>40</v>
      </c>
      <c r="H37" s="6" t="s">
        <v>40</v>
      </c>
      <c r="I37" s="6" t="s">
        <v>40</v>
      </c>
      <c r="J37" s="6" t="s">
        <v>40</v>
      </c>
      <c r="K37" s="6" t="s">
        <v>40</v>
      </c>
      <c r="L37" s="6" t="s">
        <v>40</v>
      </c>
      <c r="M37" s="6" t="s">
        <v>40</v>
      </c>
      <c r="N37" s="6" t="s">
        <v>40</v>
      </c>
      <c r="O37" s="5">
        <v>42774075</v>
      </c>
      <c r="P37" s="6" t="s">
        <v>40</v>
      </c>
      <c r="Q37" s="6" t="s">
        <v>40</v>
      </c>
      <c r="R37" s="6" t="s">
        <v>40</v>
      </c>
      <c r="S37" s="6" t="s">
        <v>40</v>
      </c>
      <c r="T37" s="6" t="s">
        <v>40</v>
      </c>
      <c r="U37" s="6" t="s">
        <v>40</v>
      </c>
      <c r="V37" s="6" t="s">
        <v>40</v>
      </c>
      <c r="W37" s="6" t="s">
        <v>40</v>
      </c>
      <c r="X37" s="6" t="s">
        <v>40</v>
      </c>
      <c r="Y37" s="6" t="s">
        <v>40</v>
      </c>
      <c r="Z37" s="6" t="s">
        <v>40</v>
      </c>
    </row>
    <row r="38" spans="1:26" x14ac:dyDescent="0.2">
      <c r="A38" s="7" t="s">
        <v>28</v>
      </c>
      <c r="B38" s="6" t="s">
        <v>40</v>
      </c>
      <c r="C38" s="6" t="s">
        <v>40</v>
      </c>
      <c r="D38" s="6" t="s">
        <v>40</v>
      </c>
      <c r="E38" s="6" t="s">
        <v>40</v>
      </c>
      <c r="F38" s="6" t="s">
        <v>40</v>
      </c>
      <c r="G38" s="6" t="s">
        <v>40</v>
      </c>
      <c r="H38" s="6" t="s">
        <v>40</v>
      </c>
      <c r="I38" s="6" t="s">
        <v>40</v>
      </c>
      <c r="J38" s="6" t="s">
        <v>40</v>
      </c>
      <c r="K38" s="6" t="s">
        <v>40</v>
      </c>
      <c r="L38" s="6" t="s">
        <v>40</v>
      </c>
      <c r="M38" s="6" t="s">
        <v>40</v>
      </c>
      <c r="N38" s="6" t="s">
        <v>40</v>
      </c>
      <c r="O38" s="6" t="s">
        <v>40</v>
      </c>
      <c r="P38" s="6" t="s">
        <v>40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2">
      <c r="A39" s="7" t="s">
        <v>29</v>
      </c>
      <c r="B39" s="6" t="s">
        <v>40</v>
      </c>
      <c r="C39" s="6" t="s">
        <v>40</v>
      </c>
      <c r="D39" s="6" t="s">
        <v>40</v>
      </c>
      <c r="E39" s="6" t="s">
        <v>40</v>
      </c>
      <c r="F39" s="6" t="s">
        <v>40</v>
      </c>
      <c r="G39" s="6" t="s">
        <v>40</v>
      </c>
      <c r="H39" s="5">
        <v>0</v>
      </c>
      <c r="I39" s="5">
        <v>0</v>
      </c>
      <c r="J39" s="6" t="s">
        <v>40</v>
      </c>
      <c r="K39" s="6" t="s">
        <v>40</v>
      </c>
      <c r="L39" s="6" t="s">
        <v>40</v>
      </c>
      <c r="M39" s="6" t="s">
        <v>40</v>
      </c>
      <c r="N39" s="6" t="s">
        <v>40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2">
      <c r="A40" s="7" t="s">
        <v>30</v>
      </c>
      <c r="B40" s="6" t="s">
        <v>40</v>
      </c>
      <c r="C40" s="6" t="s">
        <v>40</v>
      </c>
      <c r="D40" s="6" t="s">
        <v>40</v>
      </c>
      <c r="E40" s="6" t="s">
        <v>40</v>
      </c>
      <c r="F40" s="6" t="s">
        <v>40</v>
      </c>
      <c r="G40" s="6" t="s">
        <v>40</v>
      </c>
      <c r="H40" s="5">
        <v>0</v>
      </c>
      <c r="I40" s="6" t="s">
        <v>40</v>
      </c>
      <c r="J40" s="6" t="s">
        <v>40</v>
      </c>
      <c r="K40" s="6" t="s">
        <v>40</v>
      </c>
      <c r="L40" s="6" t="s">
        <v>40</v>
      </c>
      <c r="M40" s="6" t="s">
        <v>40</v>
      </c>
      <c r="N40" s="6" t="s">
        <v>40</v>
      </c>
      <c r="O40" s="5">
        <v>21737000</v>
      </c>
      <c r="P40" s="5">
        <v>21508000</v>
      </c>
      <c r="Q40" s="5">
        <v>25437000</v>
      </c>
      <c r="R40" s="5">
        <v>14610000</v>
      </c>
      <c r="S40" s="5">
        <v>15909000</v>
      </c>
      <c r="T40" s="5">
        <v>11943000</v>
      </c>
      <c r="U40" s="5">
        <v>8824000</v>
      </c>
      <c r="V40" s="5">
        <v>17421000</v>
      </c>
      <c r="W40" s="5">
        <v>14152000</v>
      </c>
      <c r="X40" s="5">
        <v>6928000</v>
      </c>
      <c r="Y40" s="5">
        <v>17566000</v>
      </c>
      <c r="Z40" s="5">
        <v>14362000</v>
      </c>
    </row>
    <row r="41" spans="1:26" x14ac:dyDescent="0.2">
      <c r="A41" s="7" t="s">
        <v>31</v>
      </c>
      <c r="B41" s="6" t="s">
        <v>40</v>
      </c>
      <c r="C41" s="6" t="s">
        <v>40</v>
      </c>
      <c r="D41" s="6" t="s">
        <v>40</v>
      </c>
      <c r="E41" s="6" t="s">
        <v>40</v>
      </c>
      <c r="F41" s="6" t="s">
        <v>40</v>
      </c>
      <c r="G41" s="6" t="s">
        <v>40</v>
      </c>
      <c r="H41" s="6" t="s">
        <v>40</v>
      </c>
      <c r="I41" s="6" t="s">
        <v>40</v>
      </c>
      <c r="J41" s="6" t="s">
        <v>40</v>
      </c>
      <c r="K41" s="6" t="s">
        <v>40</v>
      </c>
      <c r="L41" s="6" t="s">
        <v>40</v>
      </c>
      <c r="M41" s="6" t="s">
        <v>40</v>
      </c>
      <c r="N41" s="6" t="s">
        <v>40</v>
      </c>
      <c r="O41" s="6" t="s">
        <v>40</v>
      </c>
      <c r="P41" s="6" t="s">
        <v>40</v>
      </c>
      <c r="Q41" s="6" t="s">
        <v>40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6" t="s">
        <v>40</v>
      </c>
      <c r="X41" s="5">
        <v>0</v>
      </c>
      <c r="Y41" s="5">
        <v>0</v>
      </c>
      <c r="Z41" s="5">
        <v>0</v>
      </c>
    </row>
    <row r="42" spans="1:26" x14ac:dyDescent="0.2">
      <c r="A42" s="7" t="s">
        <v>32</v>
      </c>
      <c r="B42" s="6" t="s">
        <v>40</v>
      </c>
      <c r="C42" s="6" t="s">
        <v>40</v>
      </c>
      <c r="D42" s="6" t="s">
        <v>40</v>
      </c>
      <c r="E42" s="6" t="s">
        <v>40</v>
      </c>
      <c r="F42" s="6" t="s">
        <v>40</v>
      </c>
      <c r="G42" s="6" t="s">
        <v>40</v>
      </c>
      <c r="H42" s="6" t="s">
        <v>40</v>
      </c>
      <c r="I42" s="6" t="s">
        <v>40</v>
      </c>
      <c r="J42" s="6" t="s">
        <v>40</v>
      </c>
      <c r="K42" s="6" t="s">
        <v>40</v>
      </c>
      <c r="L42" s="6" t="s">
        <v>40</v>
      </c>
      <c r="M42" s="6" t="s">
        <v>40</v>
      </c>
      <c r="N42" s="6" t="s">
        <v>40</v>
      </c>
      <c r="O42" s="6" t="s">
        <v>40</v>
      </c>
      <c r="P42" s="6" t="s">
        <v>40</v>
      </c>
      <c r="Q42" s="6" t="s">
        <v>40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</row>
    <row r="43" spans="1:26" x14ac:dyDescent="0.2">
      <c r="A43" s="7" t="s">
        <v>33</v>
      </c>
      <c r="B43" s="6" t="s">
        <v>40</v>
      </c>
      <c r="C43" s="6" t="s">
        <v>40</v>
      </c>
      <c r="D43" s="6" t="s">
        <v>40</v>
      </c>
      <c r="E43" s="6" t="s">
        <v>40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  <c r="O43" s="6" t="s">
        <v>40</v>
      </c>
      <c r="P43" s="6" t="s">
        <v>40</v>
      </c>
      <c r="Q43" s="6" t="s">
        <v>40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">
      <c r="A44" s="7" t="s">
        <v>34</v>
      </c>
      <c r="B44" s="6" t="s">
        <v>40</v>
      </c>
      <c r="C44" s="6" t="s">
        <v>40</v>
      </c>
      <c r="D44" s="6" t="s">
        <v>40</v>
      </c>
      <c r="E44" s="6" t="s">
        <v>40</v>
      </c>
      <c r="F44" s="6" t="s">
        <v>40</v>
      </c>
      <c r="G44" s="6" t="s">
        <v>40</v>
      </c>
      <c r="H44" s="6" t="s">
        <v>40</v>
      </c>
      <c r="I44" s="6" t="s">
        <v>40</v>
      </c>
      <c r="J44" s="6" t="s">
        <v>40</v>
      </c>
      <c r="K44" s="6" t="s">
        <v>40</v>
      </c>
      <c r="L44" s="6" t="s">
        <v>40</v>
      </c>
      <c r="M44" s="6" t="s">
        <v>40</v>
      </c>
      <c r="N44" s="6" t="s">
        <v>40</v>
      </c>
      <c r="O44" s="6" t="s">
        <v>40</v>
      </c>
      <c r="P44" s="6" t="s">
        <v>40</v>
      </c>
      <c r="Q44" s="6" t="s">
        <v>40</v>
      </c>
      <c r="R44" s="5">
        <v>0</v>
      </c>
      <c r="S44" s="6" t="s">
        <v>40</v>
      </c>
      <c r="T44" s="6" t="s">
        <v>40</v>
      </c>
      <c r="U44" s="6" t="s">
        <v>40</v>
      </c>
      <c r="V44" s="6" t="s">
        <v>40</v>
      </c>
      <c r="W44" s="5">
        <v>0</v>
      </c>
      <c r="X44" s="5">
        <v>0</v>
      </c>
      <c r="Y44" s="5">
        <v>0</v>
      </c>
      <c r="Z44" s="5">
        <v>0</v>
      </c>
    </row>
    <row r="45" spans="1:26" x14ac:dyDescent="0.2">
      <c r="A45" s="7" t="s">
        <v>43</v>
      </c>
      <c r="B45" s="6" t="s">
        <v>40</v>
      </c>
      <c r="C45" s="6" t="s">
        <v>40</v>
      </c>
      <c r="D45" s="6" t="s">
        <v>40</v>
      </c>
      <c r="E45" s="6" t="s">
        <v>40</v>
      </c>
      <c r="F45" s="6" t="s">
        <v>40</v>
      </c>
      <c r="G45" s="6" t="s">
        <v>40</v>
      </c>
      <c r="H45" s="6" t="s">
        <v>40</v>
      </c>
      <c r="I45" s="6" t="s">
        <v>40</v>
      </c>
      <c r="J45" s="6" t="s">
        <v>40</v>
      </c>
      <c r="K45" s="6" t="s">
        <v>40</v>
      </c>
      <c r="L45" s="6" t="s">
        <v>40</v>
      </c>
      <c r="M45" s="6" t="s">
        <v>40</v>
      </c>
      <c r="N45" s="6" t="s">
        <v>40</v>
      </c>
      <c r="O45" s="5">
        <v>6352939248</v>
      </c>
      <c r="P45" s="5">
        <v>5926684447</v>
      </c>
      <c r="Q45" s="5">
        <v>6407451839</v>
      </c>
      <c r="R45" s="5">
        <v>7117561638</v>
      </c>
      <c r="S45" s="5">
        <v>6334035664</v>
      </c>
      <c r="T45" s="5">
        <v>6468277540</v>
      </c>
      <c r="U45" s="5">
        <v>6577442453</v>
      </c>
      <c r="V45" s="5">
        <v>6549807671</v>
      </c>
      <c r="W45" s="5">
        <v>6144249790</v>
      </c>
      <c r="X45" s="5">
        <v>6919179030</v>
      </c>
      <c r="Y45" s="5">
        <v>6000000000</v>
      </c>
      <c r="Z45" s="5">
        <v>6026885040</v>
      </c>
    </row>
    <row r="46" spans="1:26" x14ac:dyDescent="0.2">
      <c r="A46" s="7" t="s">
        <v>42</v>
      </c>
      <c r="B46" s="6" t="s">
        <v>40</v>
      </c>
      <c r="C46" s="6" t="s">
        <v>40</v>
      </c>
      <c r="D46" s="6" t="s">
        <v>40</v>
      </c>
      <c r="E46" s="6" t="s">
        <v>40</v>
      </c>
      <c r="F46" s="6" t="s">
        <v>40</v>
      </c>
      <c r="G46" s="6" t="s">
        <v>40</v>
      </c>
      <c r="H46" s="6" t="s">
        <v>40</v>
      </c>
      <c r="I46" s="6" t="s">
        <v>40</v>
      </c>
      <c r="J46" s="6" t="s">
        <v>40</v>
      </c>
      <c r="K46" s="6" t="s">
        <v>40</v>
      </c>
      <c r="L46" s="6" t="s">
        <v>40</v>
      </c>
      <c r="M46" s="6" t="s">
        <v>40</v>
      </c>
      <c r="N46" s="6" t="s">
        <v>40</v>
      </c>
      <c r="O46" s="5">
        <v>6552939248</v>
      </c>
      <c r="P46" s="5">
        <v>6082885100</v>
      </c>
      <c r="Q46" s="5">
        <v>6531293282</v>
      </c>
      <c r="R46" s="5">
        <v>7177561638</v>
      </c>
      <c r="S46" s="5">
        <v>6334195664</v>
      </c>
      <c r="T46" s="5">
        <v>6468278440</v>
      </c>
      <c r="U46" s="5">
        <v>6577447453</v>
      </c>
      <c r="V46" s="5">
        <v>6549819671</v>
      </c>
      <c r="W46" s="5">
        <v>6144269790</v>
      </c>
      <c r="X46" s="5">
        <v>6919179030</v>
      </c>
      <c r="Y46" s="5">
        <v>6136170545</v>
      </c>
      <c r="Z46" s="5">
        <v>6026885040</v>
      </c>
    </row>
    <row r="47" spans="1:26" x14ac:dyDescent="0.2">
      <c r="A47" s="7" t="s">
        <v>35</v>
      </c>
      <c r="B47" s="6" t="s">
        <v>40</v>
      </c>
      <c r="C47" s="6" t="s">
        <v>40</v>
      </c>
      <c r="D47" s="6" t="s">
        <v>40</v>
      </c>
      <c r="E47" s="6" t="s">
        <v>40</v>
      </c>
      <c r="F47" s="6" t="s">
        <v>40</v>
      </c>
      <c r="G47" s="6" t="s">
        <v>40</v>
      </c>
      <c r="H47" s="6" t="s">
        <v>40</v>
      </c>
      <c r="I47" s="6" t="s">
        <v>40</v>
      </c>
      <c r="J47" s="6" t="s">
        <v>40</v>
      </c>
      <c r="K47" s="6" t="s">
        <v>40</v>
      </c>
      <c r="L47" s="6" t="s">
        <v>40</v>
      </c>
      <c r="M47" s="6" t="s">
        <v>40</v>
      </c>
      <c r="N47" s="6" t="s">
        <v>40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26" x14ac:dyDescent="0.2">
      <c r="A48" s="3" t="s">
        <v>72</v>
      </c>
      <c r="P48" s="11">
        <v>299.14699999999999</v>
      </c>
      <c r="Q48" s="3">
        <v>381.32100000000003</v>
      </c>
      <c r="R48" s="3">
        <v>484.19299999999998</v>
      </c>
      <c r="S48" s="3">
        <v>124.79</v>
      </c>
    </row>
    <row r="49" spans="1:18" x14ac:dyDescent="0.2">
      <c r="A49" s="12" t="s">
        <v>81</v>
      </c>
      <c r="P49" s="3">
        <f>2400-134</f>
        <v>2266</v>
      </c>
      <c r="R49" s="3">
        <f>1900-150</f>
        <v>1750</v>
      </c>
    </row>
    <row r="50" spans="1:18" x14ac:dyDescent="0.2">
      <c r="A50" s="4"/>
      <c r="B50" s="4"/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0"/>
  <sheetViews>
    <sheetView topLeftCell="A4" zoomScaleNormal="100" workbookViewId="0">
      <pane xSplit="1" ySplit="7" topLeftCell="B26" activePane="bottomRight" state="frozen"/>
      <selection activeCell="A4" sqref="A4"/>
      <selection pane="topRight" activeCell="B4" sqref="B4"/>
      <selection pane="bottomLeft" activeCell="A11" sqref="A11"/>
      <selection pane="bottomRight" activeCell="A50" sqref="A50"/>
    </sheetView>
  </sheetViews>
  <sheetFormatPr baseColWidth="10" defaultColWidth="10.28515625" defaultRowHeight="14.25" x14ac:dyDescent="0.2"/>
  <cols>
    <col min="1" max="19" width="10.28515625" style="3"/>
    <col min="20" max="22" width="11.140625" style="3" bestFit="1" customWidth="1"/>
    <col min="23" max="16384" width="10.28515625" style="3"/>
  </cols>
  <sheetData>
    <row r="1" spans="1:26" x14ac:dyDescent="0.2">
      <c r="A1" s="4" t="s">
        <v>53</v>
      </c>
    </row>
    <row r="3" spans="1:26" x14ac:dyDescent="0.2">
      <c r="A3" s="4" t="s">
        <v>52</v>
      </c>
      <c r="B3" s="8">
        <v>44258.542326388888</v>
      </c>
    </row>
    <row r="4" spans="1:26" x14ac:dyDescent="0.2">
      <c r="A4" s="4" t="s">
        <v>51</v>
      </c>
      <c r="B4" s="8">
        <v>44298.446597442133</v>
      </c>
    </row>
    <row r="5" spans="1:26" x14ac:dyDescent="0.2">
      <c r="A5" s="4" t="s">
        <v>50</v>
      </c>
      <c r="B5" s="4" t="s">
        <v>49</v>
      </c>
    </row>
    <row r="7" spans="1:26" x14ac:dyDescent="0.2">
      <c r="A7" s="4" t="s">
        <v>48</v>
      </c>
      <c r="B7" s="4" t="s">
        <v>54</v>
      </c>
    </row>
    <row r="8" spans="1:26" x14ac:dyDescent="0.2">
      <c r="A8" s="4" t="s">
        <v>46</v>
      </c>
      <c r="B8" s="4" t="s">
        <v>45</v>
      </c>
    </row>
    <row r="10" spans="1:26" x14ac:dyDescent="0.2">
      <c r="A10" s="7" t="s">
        <v>44</v>
      </c>
      <c r="B10" s="7">
        <v>1995</v>
      </c>
      <c r="C10" s="7">
        <v>1996</v>
      </c>
      <c r="D10" s="7">
        <v>1997</v>
      </c>
      <c r="E10" s="7">
        <v>1998</v>
      </c>
      <c r="F10" s="7">
        <v>1999</v>
      </c>
      <c r="G10" s="7">
        <v>2000</v>
      </c>
      <c r="H10" s="7">
        <v>2001</v>
      </c>
      <c r="I10" s="7">
        <v>2002</v>
      </c>
      <c r="J10" s="7">
        <v>2003</v>
      </c>
      <c r="K10" s="7">
        <v>2004</v>
      </c>
      <c r="L10" s="7">
        <v>2005</v>
      </c>
      <c r="M10" s="7">
        <v>2006</v>
      </c>
      <c r="N10" s="7">
        <v>2007</v>
      </c>
      <c r="O10" s="7">
        <v>2008</v>
      </c>
      <c r="P10" s="7">
        <v>2009</v>
      </c>
      <c r="Q10" s="7">
        <v>2010</v>
      </c>
      <c r="R10" s="7">
        <v>2011</v>
      </c>
      <c r="S10" s="7">
        <v>2012</v>
      </c>
      <c r="T10" s="7">
        <v>2013</v>
      </c>
      <c r="U10" s="7">
        <v>2014</v>
      </c>
      <c r="V10" s="7">
        <v>2015</v>
      </c>
      <c r="W10" s="7">
        <v>2016</v>
      </c>
      <c r="X10" s="7">
        <v>2017</v>
      </c>
      <c r="Y10" s="7">
        <v>2018</v>
      </c>
      <c r="Z10" s="7">
        <v>2019</v>
      </c>
    </row>
    <row r="11" spans="1:26" x14ac:dyDescent="0.2">
      <c r="A11" s="7" t="s">
        <v>1</v>
      </c>
      <c r="B11" s="5">
        <v>58202000</v>
      </c>
      <c r="C11" s="5">
        <v>55435000</v>
      </c>
      <c r="D11" s="5">
        <v>54832000</v>
      </c>
      <c r="E11" s="5">
        <v>78857000</v>
      </c>
      <c r="F11" s="5">
        <v>89007000</v>
      </c>
      <c r="G11" s="5">
        <v>98141000</v>
      </c>
      <c r="H11" s="5">
        <v>134085000</v>
      </c>
      <c r="I11" s="5">
        <v>123195000</v>
      </c>
      <c r="J11" s="6" t="s">
        <v>40</v>
      </c>
      <c r="K11" s="6" t="s">
        <v>40</v>
      </c>
      <c r="L11" s="6" t="s">
        <v>40</v>
      </c>
      <c r="M11" s="6" t="s">
        <v>40</v>
      </c>
      <c r="N11" s="6" t="s">
        <v>40</v>
      </c>
      <c r="O11" s="5">
        <v>116308000</v>
      </c>
      <c r="P11" s="5">
        <v>112097000</v>
      </c>
      <c r="Q11" s="5">
        <v>107724000</v>
      </c>
      <c r="R11" s="5">
        <v>133700000</v>
      </c>
      <c r="S11" s="5">
        <v>132588000</v>
      </c>
      <c r="T11" s="5">
        <v>126030928</v>
      </c>
      <c r="U11" s="5">
        <v>160631000</v>
      </c>
      <c r="V11" s="5">
        <v>128341000</v>
      </c>
      <c r="W11" s="5">
        <v>95136326</v>
      </c>
      <c r="X11" s="5">
        <v>133212365</v>
      </c>
      <c r="Y11" s="5">
        <v>160873410</v>
      </c>
      <c r="Z11" s="5">
        <v>104432332</v>
      </c>
    </row>
    <row r="12" spans="1:26" x14ac:dyDescent="0.2">
      <c r="A12" s="7" t="s">
        <v>2</v>
      </c>
      <c r="B12" s="6" t="s">
        <v>40</v>
      </c>
      <c r="C12" s="6" t="s">
        <v>40</v>
      </c>
      <c r="D12" s="6" t="s">
        <v>40</v>
      </c>
      <c r="E12" s="6" t="s">
        <v>40</v>
      </c>
      <c r="F12" s="6" t="s">
        <v>40</v>
      </c>
      <c r="G12" s="6" t="s">
        <v>40</v>
      </c>
      <c r="H12" s="6" t="s">
        <v>40</v>
      </c>
      <c r="I12" s="6" t="s">
        <v>40</v>
      </c>
      <c r="J12" s="6" t="s">
        <v>40</v>
      </c>
      <c r="K12" s="6" t="s">
        <v>40</v>
      </c>
      <c r="L12" s="6" t="s">
        <v>40</v>
      </c>
      <c r="M12" s="6" t="s">
        <v>40</v>
      </c>
      <c r="N12" s="6" t="s">
        <v>40</v>
      </c>
      <c r="O12" s="6" t="s">
        <v>40</v>
      </c>
      <c r="P12" s="6" t="s">
        <v>40</v>
      </c>
      <c r="Q12" s="6" t="s">
        <v>40</v>
      </c>
      <c r="R12" s="6" t="s">
        <v>40</v>
      </c>
      <c r="S12" s="6" t="s">
        <v>40</v>
      </c>
      <c r="T12" s="6" t="s">
        <v>40</v>
      </c>
      <c r="U12" s="6" t="s">
        <v>40</v>
      </c>
      <c r="V12" s="6" t="s">
        <v>40</v>
      </c>
      <c r="W12" s="6" t="s">
        <v>40</v>
      </c>
      <c r="X12" s="6" t="s">
        <v>40</v>
      </c>
      <c r="Y12" s="6" t="s">
        <v>40</v>
      </c>
      <c r="Z12" s="6" t="s">
        <v>40</v>
      </c>
    </row>
    <row r="13" spans="1:26" x14ac:dyDescent="0.2">
      <c r="A13" s="7" t="s">
        <v>3</v>
      </c>
      <c r="B13" s="5">
        <v>538884000</v>
      </c>
      <c r="C13" s="5">
        <v>702986000</v>
      </c>
      <c r="D13" s="5">
        <v>723580000</v>
      </c>
      <c r="E13" s="5">
        <v>736231000</v>
      </c>
      <c r="F13" s="5">
        <v>643546000</v>
      </c>
      <c r="G13" s="5">
        <v>651185000</v>
      </c>
      <c r="H13" s="5">
        <v>631976000</v>
      </c>
      <c r="I13" s="5">
        <v>654333000</v>
      </c>
      <c r="J13" s="6" t="s">
        <v>40</v>
      </c>
      <c r="K13" s="6" t="s">
        <v>40</v>
      </c>
      <c r="L13" s="6" t="s">
        <v>40</v>
      </c>
      <c r="M13" s="6" t="s">
        <v>40</v>
      </c>
      <c r="N13" s="6" t="s">
        <v>40</v>
      </c>
      <c r="O13" s="5">
        <v>763107000</v>
      </c>
      <c r="P13" s="6" t="s">
        <v>40</v>
      </c>
      <c r="Q13" s="5">
        <v>662403000</v>
      </c>
      <c r="R13" s="5">
        <v>666318000</v>
      </c>
      <c r="S13" s="5">
        <v>696997000</v>
      </c>
      <c r="T13" s="5">
        <v>706041000</v>
      </c>
      <c r="U13" s="5">
        <v>636322000</v>
      </c>
      <c r="V13" s="5">
        <v>591337000</v>
      </c>
      <c r="W13" s="5">
        <v>593775000</v>
      </c>
      <c r="X13" s="5">
        <v>597208000</v>
      </c>
      <c r="Y13" s="5">
        <v>546630000</v>
      </c>
      <c r="Z13" s="5">
        <v>547256000</v>
      </c>
    </row>
    <row r="14" spans="1:26" x14ac:dyDescent="0.2">
      <c r="A14" s="7" t="s">
        <v>4</v>
      </c>
      <c r="B14" s="6" t="s">
        <v>40</v>
      </c>
      <c r="C14" s="6" t="s">
        <v>40</v>
      </c>
      <c r="D14" s="6" t="s">
        <v>40</v>
      </c>
      <c r="E14" s="6" t="s">
        <v>40</v>
      </c>
      <c r="F14" s="6" t="s">
        <v>40</v>
      </c>
      <c r="G14" s="6" t="s">
        <v>40</v>
      </c>
      <c r="H14" s="6" t="s">
        <v>40</v>
      </c>
      <c r="I14" s="6" t="s">
        <v>40</v>
      </c>
      <c r="J14" s="6" t="s">
        <v>40</v>
      </c>
      <c r="K14" s="6" t="s">
        <v>40</v>
      </c>
      <c r="L14" s="6" t="s">
        <v>40</v>
      </c>
      <c r="M14" s="6" t="s">
        <v>40</v>
      </c>
      <c r="N14" s="6" t="s">
        <v>40</v>
      </c>
      <c r="O14" s="6" t="s">
        <v>40</v>
      </c>
      <c r="P14" s="6" t="s">
        <v>40</v>
      </c>
      <c r="Q14" s="6" t="s">
        <v>40</v>
      </c>
      <c r="R14" s="6" t="s">
        <v>40</v>
      </c>
      <c r="S14" s="6" t="s">
        <v>40</v>
      </c>
      <c r="T14" s="6" t="s">
        <v>40</v>
      </c>
      <c r="U14" s="6" t="s">
        <v>40</v>
      </c>
      <c r="V14" s="6" t="s">
        <v>40</v>
      </c>
      <c r="W14" s="6" t="s">
        <v>40</v>
      </c>
      <c r="X14" s="6" t="s">
        <v>40</v>
      </c>
      <c r="Y14" s="5">
        <v>149323000</v>
      </c>
      <c r="Z14" s="5">
        <v>126304000</v>
      </c>
    </row>
    <row r="15" spans="1:26" x14ac:dyDescent="0.2">
      <c r="A15" s="7" t="s">
        <v>5</v>
      </c>
      <c r="B15" s="6" t="s">
        <v>40</v>
      </c>
      <c r="C15" s="6" t="s">
        <v>40</v>
      </c>
      <c r="D15" s="5">
        <v>24996899</v>
      </c>
      <c r="E15" s="6" t="s">
        <v>40</v>
      </c>
      <c r="F15" s="6" t="s">
        <v>40</v>
      </c>
      <c r="G15" s="6" t="s">
        <v>40</v>
      </c>
      <c r="H15" s="6" t="s">
        <v>40</v>
      </c>
      <c r="I15" s="6" t="s">
        <v>40</v>
      </c>
      <c r="J15" s="6" t="s">
        <v>40</v>
      </c>
      <c r="K15" s="6" t="s">
        <v>40</v>
      </c>
      <c r="L15" s="6" t="s">
        <v>40</v>
      </c>
      <c r="M15" s="6" t="s">
        <v>40</v>
      </c>
      <c r="N15" s="6" t="s">
        <v>40</v>
      </c>
      <c r="O15" s="6" t="s">
        <v>40</v>
      </c>
      <c r="P15" s="6" t="s">
        <v>40</v>
      </c>
      <c r="Q15" s="5">
        <v>23467</v>
      </c>
      <c r="R15" s="5">
        <v>35963</v>
      </c>
      <c r="S15" s="6" t="s">
        <v>40</v>
      </c>
      <c r="T15" s="6" t="s">
        <v>40</v>
      </c>
      <c r="U15" s="6" t="s">
        <v>40</v>
      </c>
      <c r="V15" s="6" t="s">
        <v>40</v>
      </c>
      <c r="W15" s="6" t="s">
        <v>40</v>
      </c>
      <c r="X15" s="5">
        <v>0</v>
      </c>
      <c r="Y15" s="6" t="s">
        <v>40</v>
      </c>
      <c r="Z15" s="6" t="s">
        <v>40</v>
      </c>
    </row>
    <row r="16" spans="1:26" x14ac:dyDescent="0.2">
      <c r="A16" s="7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 t="s">
        <v>40</v>
      </c>
      <c r="J16" s="6" t="s">
        <v>40</v>
      </c>
      <c r="K16" s="6" t="s">
        <v>40</v>
      </c>
      <c r="L16" s="6" t="s">
        <v>40</v>
      </c>
      <c r="M16" s="6" t="s">
        <v>40</v>
      </c>
      <c r="N16" s="6" t="s">
        <v>40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x14ac:dyDescent="0.2">
      <c r="A17" s="7" t="s">
        <v>7</v>
      </c>
      <c r="B17" s="6" t="s">
        <v>40</v>
      </c>
      <c r="C17" s="6" t="s">
        <v>40</v>
      </c>
      <c r="D17" s="6" t="s">
        <v>40</v>
      </c>
      <c r="E17" s="6" t="s">
        <v>40</v>
      </c>
      <c r="F17" s="5">
        <v>0</v>
      </c>
      <c r="G17" s="5">
        <v>0</v>
      </c>
      <c r="H17" s="5">
        <v>0</v>
      </c>
      <c r="I17" s="5">
        <v>0</v>
      </c>
      <c r="J17" s="6" t="s">
        <v>40</v>
      </c>
      <c r="K17" s="6" t="s">
        <v>40</v>
      </c>
      <c r="L17" s="6" t="s">
        <v>40</v>
      </c>
      <c r="M17" s="6" t="s">
        <v>40</v>
      </c>
      <c r="N17" s="6" t="s">
        <v>40</v>
      </c>
      <c r="O17" s="6" t="s">
        <v>40</v>
      </c>
      <c r="P17" s="6" t="s">
        <v>40</v>
      </c>
      <c r="Q17" s="6" t="s">
        <v>40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6" x14ac:dyDescent="0.2">
      <c r="A18" s="7" t="s">
        <v>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 t="s">
        <v>40</v>
      </c>
      <c r="K18" s="6" t="s">
        <v>40</v>
      </c>
      <c r="L18" s="6" t="s">
        <v>40</v>
      </c>
      <c r="M18" s="6" t="s">
        <v>40</v>
      </c>
      <c r="N18" s="6" t="s">
        <v>40</v>
      </c>
      <c r="O18" s="5">
        <v>0</v>
      </c>
      <c r="P18" s="5">
        <v>0</v>
      </c>
      <c r="Q18" s="5">
        <v>0</v>
      </c>
      <c r="R18" s="5">
        <v>0</v>
      </c>
      <c r="S18" s="6" t="s">
        <v>40</v>
      </c>
      <c r="T18" s="6" t="s">
        <v>40</v>
      </c>
      <c r="U18" s="6" t="s">
        <v>40</v>
      </c>
      <c r="V18" s="6" t="s">
        <v>40</v>
      </c>
      <c r="W18" s="6" t="s">
        <v>40</v>
      </c>
      <c r="X18" s="6" t="s">
        <v>40</v>
      </c>
      <c r="Y18" s="6" t="s">
        <v>40</v>
      </c>
      <c r="Z18" s="5">
        <v>0</v>
      </c>
    </row>
    <row r="19" spans="1:26" x14ac:dyDescent="0.2">
      <c r="A19" s="7" t="s">
        <v>9</v>
      </c>
      <c r="B19" s="6" t="s">
        <v>40</v>
      </c>
      <c r="C19" s="6" t="s">
        <v>40</v>
      </c>
      <c r="D19" s="6" t="s">
        <v>40</v>
      </c>
      <c r="E19" s="6" t="s">
        <v>40</v>
      </c>
      <c r="F19" s="6" t="s">
        <v>40</v>
      </c>
      <c r="G19" s="5">
        <v>144479017</v>
      </c>
      <c r="H19" s="5">
        <v>110406616</v>
      </c>
      <c r="I19" s="5">
        <v>139748736</v>
      </c>
      <c r="J19" s="6" t="s">
        <v>40</v>
      </c>
      <c r="K19" s="6" t="s">
        <v>40</v>
      </c>
      <c r="L19" s="6" t="s">
        <v>40</v>
      </c>
      <c r="M19" s="6" t="s">
        <v>40</v>
      </c>
      <c r="N19" s="6" t="s">
        <v>40</v>
      </c>
      <c r="O19" s="5">
        <v>140608151</v>
      </c>
      <c r="P19" s="5">
        <v>119728528</v>
      </c>
      <c r="Q19" s="5">
        <v>98809184</v>
      </c>
      <c r="R19" s="5">
        <v>116987901</v>
      </c>
      <c r="S19" s="5">
        <v>114255989</v>
      </c>
      <c r="T19" s="5">
        <v>154253961</v>
      </c>
      <c r="U19" s="5">
        <v>121282857</v>
      </c>
      <c r="V19" s="5">
        <v>125323000</v>
      </c>
      <c r="W19" s="5">
        <v>100199417</v>
      </c>
      <c r="X19" s="6" t="s">
        <v>40</v>
      </c>
      <c r="Y19" s="6" t="s">
        <v>40</v>
      </c>
      <c r="Z19" s="6" t="s">
        <v>40</v>
      </c>
    </row>
    <row r="20" spans="1:26" x14ac:dyDescent="0.2">
      <c r="A20" s="7" t="s">
        <v>10</v>
      </c>
      <c r="B20" s="6" t="s">
        <v>40</v>
      </c>
      <c r="C20" s="5">
        <v>99815000</v>
      </c>
      <c r="D20" s="5">
        <v>109305000</v>
      </c>
      <c r="E20" s="6" t="s">
        <v>40</v>
      </c>
      <c r="F20" s="6" t="s">
        <v>40</v>
      </c>
      <c r="G20" s="6" t="s">
        <v>40</v>
      </c>
      <c r="H20" s="6" t="s">
        <v>40</v>
      </c>
      <c r="I20" s="6" t="s">
        <v>40</v>
      </c>
      <c r="J20" s="6" t="s">
        <v>40</v>
      </c>
      <c r="K20" s="6" t="s">
        <v>40</v>
      </c>
      <c r="L20" s="6" t="s">
        <v>40</v>
      </c>
      <c r="M20" s="6" t="s">
        <v>40</v>
      </c>
      <c r="N20" s="6" t="s">
        <v>40</v>
      </c>
      <c r="O20" s="6" t="s">
        <v>40</v>
      </c>
      <c r="P20" s="6" t="s">
        <v>40</v>
      </c>
      <c r="Q20" s="6" t="s">
        <v>40</v>
      </c>
      <c r="R20" s="6" t="s">
        <v>40</v>
      </c>
      <c r="S20" s="6" t="s">
        <v>40</v>
      </c>
      <c r="T20" s="5">
        <v>138977000</v>
      </c>
      <c r="U20" s="5">
        <v>109107000</v>
      </c>
      <c r="V20" s="5">
        <v>139454000</v>
      </c>
      <c r="W20" s="5">
        <v>1843000</v>
      </c>
      <c r="X20" s="6" t="s">
        <v>40</v>
      </c>
      <c r="Y20" s="6" t="s">
        <v>40</v>
      </c>
      <c r="Z20" s="6" t="s">
        <v>40</v>
      </c>
    </row>
    <row r="21" spans="1:26" x14ac:dyDescent="0.2">
      <c r="A21" s="7" t="s">
        <v>11</v>
      </c>
      <c r="B21" s="6" t="s">
        <v>40</v>
      </c>
      <c r="C21" s="6" t="s">
        <v>40</v>
      </c>
      <c r="D21" s="6" t="s">
        <v>40</v>
      </c>
      <c r="E21" s="6" t="s">
        <v>40</v>
      </c>
      <c r="F21" s="6" t="s">
        <v>40</v>
      </c>
      <c r="G21" s="6" t="s">
        <v>40</v>
      </c>
      <c r="H21" s="6" t="s">
        <v>40</v>
      </c>
      <c r="I21" s="5">
        <v>39664914</v>
      </c>
      <c r="J21" s="6" t="s">
        <v>40</v>
      </c>
      <c r="K21" s="6" t="s">
        <v>40</v>
      </c>
      <c r="L21" s="6" t="s">
        <v>40</v>
      </c>
      <c r="M21" s="6" t="s">
        <v>40</v>
      </c>
      <c r="N21" s="6" t="s">
        <v>40</v>
      </c>
      <c r="O21" s="6" t="s">
        <v>40</v>
      </c>
      <c r="P21" s="5">
        <v>57760259</v>
      </c>
      <c r="Q21" s="5">
        <v>66743928</v>
      </c>
      <c r="R21" s="5">
        <v>57185459</v>
      </c>
      <c r="S21" s="5">
        <v>57822469</v>
      </c>
      <c r="T21" s="5">
        <v>72222629</v>
      </c>
      <c r="U21" s="5">
        <v>57763414</v>
      </c>
      <c r="V21" s="5">
        <v>25269909</v>
      </c>
      <c r="W21" s="5">
        <v>26582409</v>
      </c>
      <c r="X21" s="6" t="s">
        <v>40</v>
      </c>
      <c r="Y21" s="6" t="s">
        <v>40</v>
      </c>
      <c r="Z21" s="6" t="s">
        <v>40</v>
      </c>
    </row>
    <row r="22" spans="1:26" x14ac:dyDescent="0.2">
      <c r="A22" s="7" t="s">
        <v>12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 t="s">
        <v>40</v>
      </c>
      <c r="K22" s="6" t="s">
        <v>40</v>
      </c>
      <c r="L22" s="6" t="s">
        <v>40</v>
      </c>
      <c r="M22" s="6" t="s">
        <v>40</v>
      </c>
      <c r="N22" s="6" t="s">
        <v>40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pans="1:26" x14ac:dyDescent="0.2">
      <c r="A23" s="7" t="s">
        <v>13</v>
      </c>
      <c r="B23" s="6" t="s">
        <v>40</v>
      </c>
      <c r="C23" s="6" t="s">
        <v>40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 t="s">
        <v>40</v>
      </c>
      <c r="K23" s="6" t="s">
        <v>40</v>
      </c>
      <c r="L23" s="6" t="s">
        <v>40</v>
      </c>
      <c r="M23" s="6" t="s">
        <v>40</v>
      </c>
      <c r="N23" s="6" t="s">
        <v>40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">
      <c r="A24" s="7" t="s">
        <v>14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 t="s">
        <v>40</v>
      </c>
      <c r="K24" s="6" t="s">
        <v>40</v>
      </c>
      <c r="L24" s="6" t="s">
        <v>40</v>
      </c>
      <c r="M24" s="6" t="s">
        <v>40</v>
      </c>
      <c r="N24" s="6" t="s">
        <v>40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x14ac:dyDescent="0.2">
      <c r="A25" s="7" t="s">
        <v>15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6" t="s">
        <v>40</v>
      </c>
      <c r="K25" s="6" t="s">
        <v>40</v>
      </c>
      <c r="L25" s="6" t="s">
        <v>40</v>
      </c>
      <c r="M25" s="6" t="s">
        <v>40</v>
      </c>
      <c r="N25" s="6" t="s">
        <v>40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6" x14ac:dyDescent="0.2">
      <c r="A26" s="7" t="s">
        <v>16</v>
      </c>
      <c r="B26" s="5">
        <v>0</v>
      </c>
      <c r="C26" s="5">
        <v>0</v>
      </c>
      <c r="D26" s="6" t="s">
        <v>40</v>
      </c>
      <c r="E26" s="6" t="s">
        <v>40</v>
      </c>
      <c r="F26" s="6" t="s">
        <v>40</v>
      </c>
      <c r="G26" s="6" t="s">
        <v>40</v>
      </c>
      <c r="H26" s="6" t="s">
        <v>40</v>
      </c>
      <c r="I26" s="6" t="s">
        <v>40</v>
      </c>
      <c r="J26" s="6" t="s">
        <v>40</v>
      </c>
      <c r="K26" s="6" t="s">
        <v>40</v>
      </c>
      <c r="L26" s="6" t="s">
        <v>40</v>
      </c>
      <c r="M26" s="6" t="s">
        <v>40</v>
      </c>
      <c r="N26" s="6" t="s">
        <v>40</v>
      </c>
      <c r="O26" s="6" t="s">
        <v>40</v>
      </c>
      <c r="P26" s="6" t="s">
        <v>40</v>
      </c>
      <c r="Q26" s="6" t="s">
        <v>40</v>
      </c>
      <c r="R26" s="6" t="s">
        <v>40</v>
      </c>
      <c r="S26" s="6" t="s">
        <v>40</v>
      </c>
      <c r="T26" s="6" t="s">
        <v>40</v>
      </c>
      <c r="U26" s="6" t="s">
        <v>40</v>
      </c>
      <c r="V26" s="6" t="s">
        <v>40</v>
      </c>
      <c r="W26" s="5">
        <v>0</v>
      </c>
      <c r="X26" s="6" t="s">
        <v>40</v>
      </c>
      <c r="Y26" s="6" t="s">
        <v>40</v>
      </c>
      <c r="Z26" s="6" t="s">
        <v>40</v>
      </c>
    </row>
    <row r="27" spans="1:26" x14ac:dyDescent="0.2">
      <c r="A27" s="7" t="s">
        <v>17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6" t="s">
        <v>40</v>
      </c>
      <c r="K27" s="6" t="s">
        <v>40</v>
      </c>
      <c r="L27" s="6" t="s">
        <v>40</v>
      </c>
      <c r="M27" s="6" t="s">
        <v>40</v>
      </c>
      <c r="N27" s="6" t="s">
        <v>40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2">
      <c r="A28" s="7" t="s">
        <v>18</v>
      </c>
      <c r="B28" s="6" t="s">
        <v>40</v>
      </c>
      <c r="C28" s="6" t="s">
        <v>40</v>
      </c>
      <c r="D28" s="6" t="s">
        <v>40</v>
      </c>
      <c r="E28" s="6" t="s">
        <v>40</v>
      </c>
      <c r="F28" s="6" t="s">
        <v>40</v>
      </c>
      <c r="G28" s="6" t="s">
        <v>40</v>
      </c>
      <c r="H28" s="6" t="s">
        <v>40</v>
      </c>
      <c r="I28" s="6" t="s">
        <v>40</v>
      </c>
      <c r="J28" s="6" t="s">
        <v>40</v>
      </c>
      <c r="K28" s="6" t="s">
        <v>40</v>
      </c>
      <c r="L28" s="6" t="s">
        <v>40</v>
      </c>
      <c r="M28" s="6" t="s">
        <v>40</v>
      </c>
      <c r="N28" s="6" t="s">
        <v>40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">
      <c r="A29" s="7" t="s">
        <v>19</v>
      </c>
      <c r="B29" s="6" t="s">
        <v>40</v>
      </c>
      <c r="C29" s="6" t="s">
        <v>40</v>
      </c>
      <c r="D29" s="6" t="s">
        <v>40</v>
      </c>
      <c r="E29" s="6" t="s">
        <v>40</v>
      </c>
      <c r="F29" s="6" t="s">
        <v>40</v>
      </c>
      <c r="G29" s="6" t="s">
        <v>40</v>
      </c>
      <c r="H29" s="6" t="s">
        <v>40</v>
      </c>
      <c r="I29" s="6" t="s">
        <v>40</v>
      </c>
      <c r="J29" s="6" t="s">
        <v>40</v>
      </c>
      <c r="K29" s="6" t="s">
        <v>40</v>
      </c>
      <c r="L29" s="6" t="s">
        <v>40</v>
      </c>
      <c r="M29" s="6" t="s">
        <v>40</v>
      </c>
      <c r="N29" s="6" t="s">
        <v>40</v>
      </c>
      <c r="O29" s="6" t="s">
        <v>40</v>
      </c>
      <c r="P29" s="6" t="s">
        <v>40</v>
      </c>
      <c r="Q29" s="6" t="s">
        <v>40</v>
      </c>
      <c r="R29" s="5">
        <v>0</v>
      </c>
      <c r="S29" s="6" t="s">
        <v>40</v>
      </c>
      <c r="T29" s="6" t="s">
        <v>40</v>
      </c>
      <c r="U29" s="6" t="s">
        <v>40</v>
      </c>
      <c r="V29" s="6" t="s">
        <v>40</v>
      </c>
      <c r="W29" s="6" t="s">
        <v>40</v>
      </c>
      <c r="X29" s="6" t="s">
        <v>40</v>
      </c>
      <c r="Y29" s="6" t="s">
        <v>40</v>
      </c>
      <c r="Z29" s="6" t="s">
        <v>40</v>
      </c>
    </row>
    <row r="30" spans="1:26" x14ac:dyDescent="0.2">
      <c r="A30" s="7" t="s">
        <v>20</v>
      </c>
      <c r="B30" s="6" t="s">
        <v>40</v>
      </c>
      <c r="C30" s="6" t="s">
        <v>40</v>
      </c>
      <c r="D30" s="6" t="s">
        <v>40</v>
      </c>
      <c r="E30" s="6" t="s">
        <v>40</v>
      </c>
      <c r="F30" s="6" t="s">
        <v>40</v>
      </c>
      <c r="G30" s="6" t="s">
        <v>40</v>
      </c>
      <c r="H30" s="6" t="s">
        <v>40</v>
      </c>
      <c r="I30" s="5">
        <v>0</v>
      </c>
      <c r="J30" s="6" t="s">
        <v>40</v>
      </c>
      <c r="K30" s="6" t="s">
        <v>40</v>
      </c>
      <c r="L30" s="6" t="s">
        <v>40</v>
      </c>
      <c r="M30" s="6" t="s">
        <v>40</v>
      </c>
      <c r="N30" s="6" t="s">
        <v>40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x14ac:dyDescent="0.2">
      <c r="A31" s="7" t="s">
        <v>21</v>
      </c>
      <c r="B31" s="6" t="s">
        <v>40</v>
      </c>
      <c r="C31" s="6" t="s">
        <v>40</v>
      </c>
      <c r="D31" s="6" t="s">
        <v>40</v>
      </c>
      <c r="E31" s="6" t="s">
        <v>40</v>
      </c>
      <c r="F31" s="6" t="s">
        <v>40</v>
      </c>
      <c r="G31" s="6" t="s">
        <v>40</v>
      </c>
      <c r="H31" s="5">
        <v>0</v>
      </c>
      <c r="I31" s="5">
        <v>0</v>
      </c>
      <c r="J31" s="6" t="s">
        <v>40</v>
      </c>
      <c r="K31" s="6" t="s">
        <v>40</v>
      </c>
      <c r="L31" s="6" t="s">
        <v>40</v>
      </c>
      <c r="M31" s="6" t="s">
        <v>40</v>
      </c>
      <c r="N31" s="6" t="s">
        <v>40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x14ac:dyDescent="0.2">
      <c r="A32" s="7" t="s">
        <v>22</v>
      </c>
      <c r="B32" s="6" t="s">
        <v>40</v>
      </c>
      <c r="C32" s="6" t="s">
        <v>40</v>
      </c>
      <c r="D32" s="6" t="s">
        <v>40</v>
      </c>
      <c r="E32" s="6" t="s">
        <v>40</v>
      </c>
      <c r="F32" s="6" t="s">
        <v>40</v>
      </c>
      <c r="G32" s="5">
        <v>0</v>
      </c>
      <c r="H32" s="5">
        <v>0</v>
      </c>
      <c r="I32" s="5">
        <v>0</v>
      </c>
      <c r="J32" s="6" t="s">
        <v>40</v>
      </c>
      <c r="K32" s="6" t="s">
        <v>40</v>
      </c>
      <c r="L32" s="6" t="s">
        <v>40</v>
      </c>
      <c r="M32" s="6" t="s">
        <v>40</v>
      </c>
      <c r="N32" s="6" t="s">
        <v>40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3" spans="1:26" x14ac:dyDescent="0.2">
      <c r="A33" s="7" t="s">
        <v>23</v>
      </c>
      <c r="B33" s="6" t="s">
        <v>40</v>
      </c>
      <c r="C33" s="6" t="s">
        <v>40</v>
      </c>
      <c r="D33" s="6" t="s">
        <v>40</v>
      </c>
      <c r="E33" s="6" t="s">
        <v>40</v>
      </c>
      <c r="F33" s="6" t="s">
        <v>40</v>
      </c>
      <c r="G33" s="6" t="s">
        <v>40</v>
      </c>
      <c r="H33" s="6" t="s">
        <v>40</v>
      </c>
      <c r="I33" s="5">
        <v>101851000</v>
      </c>
      <c r="J33" s="6" t="s">
        <v>40</v>
      </c>
      <c r="K33" s="6" t="s">
        <v>40</v>
      </c>
      <c r="L33" s="6" t="s">
        <v>40</v>
      </c>
      <c r="M33" s="6" t="s">
        <v>40</v>
      </c>
      <c r="N33" s="6" t="s">
        <v>40</v>
      </c>
      <c r="O33" s="6" t="s">
        <v>40</v>
      </c>
      <c r="P33" s="5">
        <v>100726000</v>
      </c>
      <c r="Q33" s="5">
        <v>97874000</v>
      </c>
      <c r="R33" s="6" t="s">
        <v>40</v>
      </c>
      <c r="S33" s="5">
        <v>24629000</v>
      </c>
      <c r="T33" s="6" t="s">
        <v>40</v>
      </c>
      <c r="U33" s="6" t="s">
        <v>40</v>
      </c>
      <c r="V33" s="6" t="s">
        <v>40</v>
      </c>
      <c r="W33" s="5">
        <v>15970000</v>
      </c>
      <c r="X33" s="5">
        <v>19269000</v>
      </c>
      <c r="Y33" s="5">
        <v>13016000</v>
      </c>
      <c r="Z33" s="5">
        <v>12138000</v>
      </c>
    </row>
    <row r="34" spans="1:26" x14ac:dyDescent="0.2">
      <c r="A34" s="7" t="s">
        <v>24</v>
      </c>
      <c r="B34" s="6" t="s">
        <v>40</v>
      </c>
      <c r="C34" s="6" t="s">
        <v>40</v>
      </c>
      <c r="D34" s="6" t="s">
        <v>40</v>
      </c>
      <c r="E34" s="6" t="s">
        <v>40</v>
      </c>
      <c r="F34" s="6" t="s">
        <v>40</v>
      </c>
      <c r="G34" s="6" t="s">
        <v>40</v>
      </c>
      <c r="H34" s="6" t="s">
        <v>40</v>
      </c>
      <c r="I34" s="6" t="s">
        <v>40</v>
      </c>
      <c r="J34" s="6" t="s">
        <v>40</v>
      </c>
      <c r="K34" s="6" t="s">
        <v>40</v>
      </c>
      <c r="L34" s="6" t="s">
        <v>40</v>
      </c>
      <c r="M34" s="6" t="s">
        <v>40</v>
      </c>
      <c r="N34" s="6" t="s">
        <v>40</v>
      </c>
      <c r="O34" s="5">
        <v>21533000</v>
      </c>
      <c r="P34" s="5">
        <v>12432000</v>
      </c>
      <c r="Q34" s="5">
        <v>19624000</v>
      </c>
      <c r="R34" s="5">
        <v>22351000</v>
      </c>
      <c r="S34" s="5">
        <v>18712000</v>
      </c>
      <c r="T34" s="6" t="s">
        <v>40</v>
      </c>
      <c r="U34" s="6" t="s">
        <v>40</v>
      </c>
      <c r="V34" s="6" t="s">
        <v>40</v>
      </c>
      <c r="W34" s="6" t="s">
        <v>40</v>
      </c>
      <c r="X34" s="6" t="s">
        <v>40</v>
      </c>
      <c r="Y34" s="6" t="s">
        <v>40</v>
      </c>
      <c r="Z34" s="6" t="s">
        <v>40</v>
      </c>
    </row>
    <row r="35" spans="1:26" x14ac:dyDescent="0.2">
      <c r="A35" s="7" t="s">
        <v>25</v>
      </c>
      <c r="B35" s="6" t="s">
        <v>40</v>
      </c>
      <c r="C35" s="6" t="s">
        <v>40</v>
      </c>
      <c r="D35" s="6" t="s">
        <v>40</v>
      </c>
      <c r="E35" s="6" t="s">
        <v>40</v>
      </c>
      <c r="F35" s="6" t="s">
        <v>40</v>
      </c>
      <c r="G35" s="6" t="s">
        <v>40</v>
      </c>
      <c r="H35" s="6" t="s">
        <v>40</v>
      </c>
      <c r="I35" s="6" t="s">
        <v>40</v>
      </c>
      <c r="J35" s="6" t="s">
        <v>40</v>
      </c>
      <c r="K35" s="6" t="s">
        <v>40</v>
      </c>
      <c r="L35" s="6" t="s">
        <v>40</v>
      </c>
      <c r="M35" s="6" t="s">
        <v>40</v>
      </c>
      <c r="N35" s="6" t="s">
        <v>40</v>
      </c>
      <c r="O35" s="6" t="s">
        <v>40</v>
      </c>
      <c r="P35" s="6" t="s">
        <v>40</v>
      </c>
      <c r="Q35" s="6" t="s">
        <v>40</v>
      </c>
      <c r="R35" s="6" t="s">
        <v>40</v>
      </c>
      <c r="S35" s="6" t="s">
        <v>40</v>
      </c>
      <c r="T35" s="6" t="s">
        <v>40</v>
      </c>
      <c r="U35" s="6" t="s">
        <v>40</v>
      </c>
      <c r="V35" s="5">
        <v>41934407</v>
      </c>
      <c r="W35" s="5">
        <v>34941523</v>
      </c>
      <c r="X35" s="5">
        <v>30192804</v>
      </c>
      <c r="Y35" s="5">
        <v>38417519</v>
      </c>
      <c r="Z35" s="5">
        <v>38110195</v>
      </c>
    </row>
    <row r="36" spans="1:26" x14ac:dyDescent="0.2">
      <c r="A36" s="7" t="s">
        <v>26</v>
      </c>
      <c r="B36" s="6" t="s">
        <v>40</v>
      </c>
      <c r="C36" s="6" t="s">
        <v>40</v>
      </c>
      <c r="D36" s="6" t="s">
        <v>40</v>
      </c>
      <c r="E36" s="6" t="s">
        <v>40</v>
      </c>
      <c r="F36" s="6" t="s">
        <v>40</v>
      </c>
      <c r="G36" s="6" t="s">
        <v>40</v>
      </c>
      <c r="H36" s="6" t="s">
        <v>40</v>
      </c>
      <c r="I36" s="6" t="s">
        <v>40</v>
      </c>
      <c r="J36" s="6" t="s">
        <v>40</v>
      </c>
      <c r="K36" s="6" t="s">
        <v>40</v>
      </c>
      <c r="L36" s="6" t="s">
        <v>40</v>
      </c>
      <c r="M36" s="6" t="s">
        <v>40</v>
      </c>
      <c r="N36" s="6" t="s">
        <v>40</v>
      </c>
      <c r="O36" s="6" t="s">
        <v>40</v>
      </c>
      <c r="P36" s="6" t="s">
        <v>40</v>
      </c>
      <c r="Q36" s="6" t="s">
        <v>40</v>
      </c>
      <c r="R36" s="6" t="s">
        <v>40</v>
      </c>
      <c r="S36" s="6" t="s">
        <v>40</v>
      </c>
      <c r="T36" s="6" t="s">
        <v>40</v>
      </c>
      <c r="U36" s="6" t="s">
        <v>40</v>
      </c>
      <c r="V36" s="5">
        <v>76099000</v>
      </c>
      <c r="W36" s="5">
        <v>77955000</v>
      </c>
      <c r="X36" s="5">
        <v>155971000</v>
      </c>
      <c r="Y36" s="5">
        <v>101618000</v>
      </c>
      <c r="Z36" s="5">
        <v>100998000</v>
      </c>
    </row>
    <row r="37" spans="1:26" x14ac:dyDescent="0.2">
      <c r="A37" s="7" t="s">
        <v>27</v>
      </c>
      <c r="B37" s="6" t="s">
        <v>40</v>
      </c>
      <c r="C37" s="6" t="s">
        <v>40</v>
      </c>
      <c r="D37" s="6" t="s">
        <v>40</v>
      </c>
      <c r="E37" s="6" t="s">
        <v>40</v>
      </c>
      <c r="F37" s="6" t="s">
        <v>40</v>
      </c>
      <c r="G37" s="6" t="s">
        <v>40</v>
      </c>
      <c r="H37" s="6" t="s">
        <v>40</v>
      </c>
      <c r="I37" s="6" t="s">
        <v>40</v>
      </c>
      <c r="J37" s="6" t="s">
        <v>40</v>
      </c>
      <c r="K37" s="6" t="s">
        <v>40</v>
      </c>
      <c r="L37" s="6" t="s">
        <v>40</v>
      </c>
      <c r="M37" s="6" t="s">
        <v>40</v>
      </c>
      <c r="N37" s="6" t="s">
        <v>40</v>
      </c>
      <c r="O37" s="6" t="s">
        <v>40</v>
      </c>
      <c r="P37" s="6" t="s">
        <v>40</v>
      </c>
      <c r="Q37" s="6" t="s">
        <v>40</v>
      </c>
      <c r="R37" s="6" t="s">
        <v>40</v>
      </c>
      <c r="S37" s="6" t="s">
        <v>40</v>
      </c>
      <c r="T37" s="6" t="s">
        <v>40</v>
      </c>
      <c r="U37" s="6" t="s">
        <v>40</v>
      </c>
      <c r="V37" s="6" t="s">
        <v>40</v>
      </c>
      <c r="W37" s="6" t="s">
        <v>40</v>
      </c>
      <c r="X37" s="6" t="s">
        <v>40</v>
      </c>
      <c r="Y37" s="6" t="s">
        <v>40</v>
      </c>
      <c r="Z37" s="6" t="s">
        <v>40</v>
      </c>
    </row>
    <row r="38" spans="1:26" x14ac:dyDescent="0.2">
      <c r="A38" s="7" t="s">
        <v>28</v>
      </c>
      <c r="B38" s="6" t="s">
        <v>40</v>
      </c>
      <c r="C38" s="6" t="s">
        <v>40</v>
      </c>
      <c r="D38" s="6" t="s">
        <v>40</v>
      </c>
      <c r="E38" s="6" t="s">
        <v>40</v>
      </c>
      <c r="F38" s="6" t="s">
        <v>40</v>
      </c>
      <c r="G38" s="6" t="s">
        <v>40</v>
      </c>
      <c r="H38" s="6" t="s">
        <v>40</v>
      </c>
      <c r="I38" s="6" t="s">
        <v>40</v>
      </c>
      <c r="J38" s="6" t="s">
        <v>40</v>
      </c>
      <c r="K38" s="6" t="s">
        <v>40</v>
      </c>
      <c r="L38" s="6" t="s">
        <v>40</v>
      </c>
      <c r="M38" s="6" t="s">
        <v>40</v>
      </c>
      <c r="N38" s="6" t="s">
        <v>40</v>
      </c>
      <c r="O38" s="6" t="s">
        <v>40</v>
      </c>
      <c r="P38" s="6" t="s">
        <v>40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2">
      <c r="A39" s="7" t="s">
        <v>29</v>
      </c>
      <c r="B39" s="6" t="s">
        <v>40</v>
      </c>
      <c r="C39" s="6" t="s">
        <v>40</v>
      </c>
      <c r="D39" s="6" t="s">
        <v>40</v>
      </c>
      <c r="E39" s="6" t="s">
        <v>40</v>
      </c>
      <c r="F39" s="6" t="s">
        <v>40</v>
      </c>
      <c r="G39" s="6" t="s">
        <v>40</v>
      </c>
      <c r="H39" s="5">
        <v>0</v>
      </c>
      <c r="I39" s="5">
        <v>0</v>
      </c>
      <c r="J39" s="6" t="s">
        <v>40</v>
      </c>
      <c r="K39" s="6" t="s">
        <v>40</v>
      </c>
      <c r="L39" s="6" t="s">
        <v>40</v>
      </c>
      <c r="M39" s="6" t="s">
        <v>40</v>
      </c>
      <c r="N39" s="6" t="s">
        <v>40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2">
      <c r="A40" s="7" t="s">
        <v>30</v>
      </c>
      <c r="B40" s="6" t="s">
        <v>40</v>
      </c>
      <c r="C40" s="6" t="s">
        <v>40</v>
      </c>
      <c r="D40" s="6" t="s">
        <v>40</v>
      </c>
      <c r="E40" s="6" t="s">
        <v>40</v>
      </c>
      <c r="F40" s="6" t="s">
        <v>40</v>
      </c>
      <c r="G40" s="6" t="s">
        <v>40</v>
      </c>
      <c r="H40" s="6" t="s">
        <v>40</v>
      </c>
      <c r="I40" s="6" t="s">
        <v>40</v>
      </c>
      <c r="J40" s="6" t="s">
        <v>40</v>
      </c>
      <c r="K40" s="6" t="s">
        <v>40</v>
      </c>
      <c r="L40" s="6" t="s">
        <v>40</v>
      </c>
      <c r="M40" s="6" t="s">
        <v>40</v>
      </c>
      <c r="N40" s="6" t="s">
        <v>40</v>
      </c>
      <c r="O40" s="5">
        <v>0</v>
      </c>
      <c r="P40" s="5">
        <v>1000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</row>
    <row r="41" spans="1:26" x14ac:dyDescent="0.2">
      <c r="A41" s="7" t="s">
        <v>31</v>
      </c>
      <c r="B41" s="6" t="s">
        <v>40</v>
      </c>
      <c r="C41" s="6" t="s">
        <v>40</v>
      </c>
      <c r="D41" s="6" t="s">
        <v>40</v>
      </c>
      <c r="E41" s="6" t="s">
        <v>40</v>
      </c>
      <c r="F41" s="6" t="s">
        <v>40</v>
      </c>
      <c r="G41" s="6" t="s">
        <v>40</v>
      </c>
      <c r="H41" s="6" t="s">
        <v>40</v>
      </c>
      <c r="I41" s="6" t="s">
        <v>40</v>
      </c>
      <c r="J41" s="6" t="s">
        <v>40</v>
      </c>
      <c r="K41" s="6" t="s">
        <v>40</v>
      </c>
      <c r="L41" s="6" t="s">
        <v>40</v>
      </c>
      <c r="M41" s="6" t="s">
        <v>40</v>
      </c>
      <c r="N41" s="6" t="s">
        <v>40</v>
      </c>
      <c r="O41" s="6" t="s">
        <v>40</v>
      </c>
      <c r="P41" s="6" t="s">
        <v>40</v>
      </c>
      <c r="Q41" s="6" t="s">
        <v>40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6" t="s">
        <v>40</v>
      </c>
      <c r="X41" s="5">
        <v>0</v>
      </c>
      <c r="Y41" s="5">
        <v>0</v>
      </c>
      <c r="Z41" s="5">
        <v>0</v>
      </c>
    </row>
    <row r="42" spans="1:26" x14ac:dyDescent="0.2">
      <c r="A42" s="7" t="s">
        <v>32</v>
      </c>
      <c r="B42" s="6" t="s">
        <v>40</v>
      </c>
      <c r="C42" s="6" t="s">
        <v>40</v>
      </c>
      <c r="D42" s="6" t="s">
        <v>40</v>
      </c>
      <c r="E42" s="6" t="s">
        <v>40</v>
      </c>
      <c r="F42" s="6" t="s">
        <v>40</v>
      </c>
      <c r="G42" s="6" t="s">
        <v>40</v>
      </c>
      <c r="H42" s="6" t="s">
        <v>40</v>
      </c>
      <c r="I42" s="6" t="s">
        <v>40</v>
      </c>
      <c r="J42" s="6" t="s">
        <v>40</v>
      </c>
      <c r="K42" s="6" t="s">
        <v>40</v>
      </c>
      <c r="L42" s="6" t="s">
        <v>40</v>
      </c>
      <c r="M42" s="6" t="s">
        <v>40</v>
      </c>
      <c r="N42" s="6" t="s">
        <v>40</v>
      </c>
      <c r="O42" s="6" t="s">
        <v>40</v>
      </c>
      <c r="P42" s="6" t="s">
        <v>40</v>
      </c>
      <c r="Q42" s="6" t="s">
        <v>40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</row>
    <row r="43" spans="1:26" x14ac:dyDescent="0.2">
      <c r="A43" s="7" t="s">
        <v>33</v>
      </c>
      <c r="B43" s="6" t="s">
        <v>40</v>
      </c>
      <c r="C43" s="6" t="s">
        <v>40</v>
      </c>
      <c r="D43" s="6" t="s">
        <v>40</v>
      </c>
      <c r="E43" s="6" t="s">
        <v>40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  <c r="O43" s="6" t="s">
        <v>40</v>
      </c>
      <c r="P43" s="6" t="s">
        <v>40</v>
      </c>
      <c r="Q43" s="6" t="s">
        <v>40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">
      <c r="A44" s="7" t="s">
        <v>34</v>
      </c>
      <c r="B44" s="6" t="s">
        <v>40</v>
      </c>
      <c r="C44" s="6" t="s">
        <v>40</v>
      </c>
      <c r="D44" s="6" t="s">
        <v>40</v>
      </c>
      <c r="E44" s="6" t="s">
        <v>40</v>
      </c>
      <c r="F44" s="6" t="s">
        <v>40</v>
      </c>
      <c r="G44" s="6" t="s">
        <v>40</v>
      </c>
      <c r="H44" s="6" t="s">
        <v>40</v>
      </c>
      <c r="I44" s="6" t="s">
        <v>40</v>
      </c>
      <c r="J44" s="6" t="s">
        <v>40</v>
      </c>
      <c r="K44" s="6" t="s">
        <v>40</v>
      </c>
      <c r="L44" s="6" t="s">
        <v>40</v>
      </c>
      <c r="M44" s="6" t="s">
        <v>40</v>
      </c>
      <c r="N44" s="6" t="s">
        <v>40</v>
      </c>
      <c r="O44" s="6" t="s">
        <v>40</v>
      </c>
      <c r="P44" s="6" t="s">
        <v>40</v>
      </c>
      <c r="Q44" s="6" t="s">
        <v>40</v>
      </c>
      <c r="R44" s="5">
        <v>0</v>
      </c>
      <c r="S44" s="6" t="s">
        <v>40</v>
      </c>
      <c r="T44" s="6" t="s">
        <v>40</v>
      </c>
      <c r="U44" s="6" t="s">
        <v>40</v>
      </c>
      <c r="V44" s="6" t="s">
        <v>40</v>
      </c>
      <c r="W44" s="6" t="s">
        <v>40</v>
      </c>
      <c r="X44" s="6" t="s">
        <v>40</v>
      </c>
      <c r="Y44" s="6" t="s">
        <v>40</v>
      </c>
      <c r="Z44" s="6" t="s">
        <v>40</v>
      </c>
    </row>
    <row r="45" spans="1:26" x14ac:dyDescent="0.2">
      <c r="A45" s="7" t="s">
        <v>43</v>
      </c>
      <c r="B45" s="6" t="s">
        <v>40</v>
      </c>
      <c r="C45" s="6" t="s">
        <v>40</v>
      </c>
      <c r="D45" s="6" t="s">
        <v>40</v>
      </c>
      <c r="E45" s="6" t="s">
        <v>40</v>
      </c>
      <c r="F45" s="6" t="s">
        <v>40</v>
      </c>
      <c r="G45" s="6" t="s">
        <v>40</v>
      </c>
      <c r="H45" s="6" t="s">
        <v>40</v>
      </c>
      <c r="I45" s="6" t="s">
        <v>40</v>
      </c>
      <c r="J45" s="6" t="s">
        <v>40</v>
      </c>
      <c r="K45" s="6" t="s">
        <v>40</v>
      </c>
      <c r="L45" s="6" t="s">
        <v>40</v>
      </c>
      <c r="M45" s="6" t="s">
        <v>40</v>
      </c>
      <c r="N45" s="6" t="s">
        <v>40</v>
      </c>
      <c r="O45" s="5">
        <v>1800197238</v>
      </c>
      <c r="P45" s="5">
        <v>2066326142</v>
      </c>
      <c r="Q45" s="5">
        <v>1536309479</v>
      </c>
      <c r="R45" s="5">
        <v>1518063414</v>
      </c>
      <c r="S45" s="5">
        <v>1412647076</v>
      </c>
      <c r="T45" s="5">
        <v>1486116414</v>
      </c>
      <c r="U45" s="5">
        <v>1343687225</v>
      </c>
      <c r="V45" s="5">
        <v>1298468529</v>
      </c>
      <c r="W45" s="5">
        <v>1123269491</v>
      </c>
      <c r="X45" s="5">
        <v>1300142736</v>
      </c>
      <c r="Y45" s="5">
        <v>1171627690</v>
      </c>
      <c r="Z45" s="5">
        <v>1111453016</v>
      </c>
    </row>
    <row r="46" spans="1:26" x14ac:dyDescent="0.2">
      <c r="A46" s="7" t="s">
        <v>42</v>
      </c>
      <c r="B46" s="6" t="s">
        <v>40</v>
      </c>
      <c r="C46" s="6" t="s">
        <v>40</v>
      </c>
      <c r="D46" s="6" t="s">
        <v>40</v>
      </c>
      <c r="E46" s="6" t="s">
        <v>40</v>
      </c>
      <c r="F46" s="6" t="s">
        <v>40</v>
      </c>
      <c r="G46" s="6" t="s">
        <v>40</v>
      </c>
      <c r="H46" s="6" t="s">
        <v>40</v>
      </c>
      <c r="I46" s="6" t="s">
        <v>40</v>
      </c>
      <c r="J46" s="6" t="s">
        <v>40</v>
      </c>
      <c r="K46" s="6" t="s">
        <v>40</v>
      </c>
      <c r="L46" s="6" t="s">
        <v>40</v>
      </c>
      <c r="M46" s="6" t="s">
        <v>40</v>
      </c>
      <c r="N46" s="6" t="s">
        <v>40</v>
      </c>
      <c r="O46" s="5">
        <v>1801697238</v>
      </c>
      <c r="P46" s="5">
        <v>2066344142</v>
      </c>
      <c r="Q46" s="5">
        <v>1536332946</v>
      </c>
      <c r="R46" s="5">
        <v>1518099377</v>
      </c>
      <c r="S46" s="5">
        <v>1413247076</v>
      </c>
      <c r="T46" s="5">
        <v>1486566414</v>
      </c>
      <c r="U46" s="5">
        <v>1343887225</v>
      </c>
      <c r="V46" s="5">
        <v>1298748529</v>
      </c>
      <c r="W46" s="5">
        <v>1123509491</v>
      </c>
      <c r="X46" s="5">
        <v>1300142736</v>
      </c>
      <c r="Y46" s="5">
        <v>1171629490</v>
      </c>
      <c r="Z46" s="5">
        <v>1111468016</v>
      </c>
    </row>
    <row r="47" spans="1:26" x14ac:dyDescent="0.2">
      <c r="A47" s="7" t="s">
        <v>35</v>
      </c>
      <c r="B47" s="6" t="s">
        <v>40</v>
      </c>
      <c r="C47" s="6" t="s">
        <v>40</v>
      </c>
      <c r="D47" s="6" t="s">
        <v>40</v>
      </c>
      <c r="E47" s="6" t="s">
        <v>40</v>
      </c>
      <c r="F47" s="6" t="s">
        <v>40</v>
      </c>
      <c r="G47" s="6" t="s">
        <v>40</v>
      </c>
      <c r="H47" s="6" t="s">
        <v>40</v>
      </c>
      <c r="I47" s="6" t="s">
        <v>40</v>
      </c>
      <c r="J47" s="6" t="s">
        <v>40</v>
      </c>
      <c r="K47" s="6" t="s">
        <v>40</v>
      </c>
      <c r="L47" s="6" t="s">
        <v>40</v>
      </c>
      <c r="M47" s="6" t="s">
        <v>40</v>
      </c>
      <c r="N47" s="6" t="s">
        <v>40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26" x14ac:dyDescent="0.2">
      <c r="A48" s="3" t="s">
        <v>72</v>
      </c>
    </row>
    <row r="49" spans="1:22" x14ac:dyDescent="0.2">
      <c r="A49" s="12" t="s">
        <v>79</v>
      </c>
      <c r="N49" s="3">
        <f>(88.1-45.8)</f>
        <v>42.3</v>
      </c>
      <c r="O49" s="3" t="s">
        <v>80</v>
      </c>
      <c r="V49" s="3">
        <f>(150.5-31.7)</f>
        <v>118.8</v>
      </c>
    </row>
    <row r="50" spans="1:22" x14ac:dyDescent="0.2">
      <c r="B50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0"/>
  <sheetViews>
    <sheetView zoomScaleNormal="100" workbookViewId="0">
      <selection activeCell="A50" sqref="A50"/>
    </sheetView>
  </sheetViews>
  <sheetFormatPr baseColWidth="10" defaultColWidth="10.28515625" defaultRowHeight="14.25" x14ac:dyDescent="0.2"/>
  <cols>
    <col min="1" max="16384" width="10.28515625" style="3"/>
  </cols>
  <sheetData>
    <row r="1" spans="1:26" x14ac:dyDescent="0.2">
      <c r="A1" s="4" t="s">
        <v>53</v>
      </c>
    </row>
    <row r="3" spans="1:26" x14ac:dyDescent="0.2">
      <c r="A3" s="4" t="s">
        <v>52</v>
      </c>
      <c r="B3" s="8">
        <v>44258.542326388888</v>
      </c>
    </row>
    <row r="4" spans="1:26" x14ac:dyDescent="0.2">
      <c r="A4" s="4" t="s">
        <v>51</v>
      </c>
      <c r="B4" s="8">
        <v>44298.446597442133</v>
      </c>
    </row>
    <row r="5" spans="1:26" x14ac:dyDescent="0.2">
      <c r="A5" s="4" t="s">
        <v>50</v>
      </c>
      <c r="B5" s="4" t="s">
        <v>49</v>
      </c>
    </row>
    <row r="7" spans="1:26" x14ac:dyDescent="0.2">
      <c r="A7" s="4" t="s">
        <v>48</v>
      </c>
      <c r="B7" s="4" t="s">
        <v>55</v>
      </c>
    </row>
    <row r="8" spans="1:26" x14ac:dyDescent="0.2">
      <c r="A8" s="4" t="s">
        <v>46</v>
      </c>
      <c r="B8" s="4" t="s">
        <v>45</v>
      </c>
    </row>
    <row r="10" spans="1:26" x14ac:dyDescent="0.2">
      <c r="A10" s="7" t="s">
        <v>44</v>
      </c>
      <c r="B10" s="7">
        <v>1995</v>
      </c>
      <c r="C10" s="7">
        <v>1996</v>
      </c>
      <c r="D10" s="7">
        <v>1997</v>
      </c>
      <c r="E10" s="7">
        <v>1998</v>
      </c>
      <c r="F10" s="7">
        <v>1999</v>
      </c>
      <c r="G10" s="7">
        <v>2000</v>
      </c>
      <c r="H10" s="7">
        <v>2001</v>
      </c>
      <c r="I10" s="7">
        <v>2002</v>
      </c>
      <c r="J10" s="7">
        <v>2003</v>
      </c>
      <c r="K10" s="7">
        <v>2004</v>
      </c>
      <c r="L10" s="7">
        <v>2005</v>
      </c>
      <c r="M10" s="7">
        <v>2006</v>
      </c>
      <c r="N10" s="7">
        <v>2007</v>
      </c>
      <c r="O10" s="7">
        <v>2008</v>
      </c>
      <c r="P10" s="7">
        <v>2009</v>
      </c>
      <c r="Q10" s="7">
        <v>2010</v>
      </c>
      <c r="R10" s="7">
        <v>2011</v>
      </c>
      <c r="S10" s="7">
        <v>2012</v>
      </c>
      <c r="T10" s="7">
        <v>2013</v>
      </c>
      <c r="U10" s="7">
        <v>2014</v>
      </c>
      <c r="V10" s="7">
        <v>2015</v>
      </c>
      <c r="W10" s="7">
        <v>2016</v>
      </c>
      <c r="X10" s="7">
        <v>2017</v>
      </c>
      <c r="Y10" s="7">
        <v>2018</v>
      </c>
      <c r="Z10" s="7">
        <v>2019</v>
      </c>
    </row>
    <row r="11" spans="1:26" x14ac:dyDescent="0.2">
      <c r="A11" s="7" t="s">
        <v>1</v>
      </c>
      <c r="B11" s="5">
        <v>100808000</v>
      </c>
      <c r="C11" s="6" t="s">
        <v>40</v>
      </c>
      <c r="D11" s="6" t="s">
        <v>40</v>
      </c>
      <c r="E11" s="6" t="s">
        <v>40</v>
      </c>
      <c r="F11" s="6" t="s">
        <v>40</v>
      </c>
      <c r="G11" s="6" t="s">
        <v>40</v>
      </c>
      <c r="H11" s="6" t="s">
        <v>40</v>
      </c>
      <c r="I11" s="6" t="s">
        <v>40</v>
      </c>
      <c r="J11" s="6" t="s">
        <v>40</v>
      </c>
      <c r="K11" s="6" t="s">
        <v>40</v>
      </c>
      <c r="L11" s="6" t="s">
        <v>40</v>
      </c>
      <c r="M11" s="6" t="s">
        <v>40</v>
      </c>
      <c r="N11" s="6" t="s">
        <v>40</v>
      </c>
      <c r="O11" s="6" t="s">
        <v>40</v>
      </c>
      <c r="P11" s="6" t="s">
        <v>40</v>
      </c>
      <c r="Q11" s="6" t="s">
        <v>40</v>
      </c>
      <c r="R11" s="5">
        <v>0</v>
      </c>
      <c r="S11" s="6" t="s">
        <v>40</v>
      </c>
      <c r="T11" s="5">
        <v>0</v>
      </c>
      <c r="U11" s="6" t="s">
        <v>40</v>
      </c>
      <c r="V11" s="6" t="s">
        <v>40</v>
      </c>
      <c r="W11" s="6" t="s">
        <v>40</v>
      </c>
      <c r="X11" s="6" t="s">
        <v>40</v>
      </c>
      <c r="Y11" s="6" t="s">
        <v>40</v>
      </c>
      <c r="Z11" s="6" t="s">
        <v>40</v>
      </c>
    </row>
    <row r="12" spans="1:26" x14ac:dyDescent="0.2">
      <c r="A12" s="7" t="s">
        <v>2</v>
      </c>
      <c r="B12" s="6" t="s">
        <v>40</v>
      </c>
      <c r="C12" s="6" t="s">
        <v>40</v>
      </c>
      <c r="D12" s="6" t="s">
        <v>40</v>
      </c>
      <c r="E12" s="6" t="s">
        <v>40</v>
      </c>
      <c r="F12" s="6" t="s">
        <v>40</v>
      </c>
      <c r="G12" s="6" t="s">
        <v>40</v>
      </c>
      <c r="H12" s="6" t="s">
        <v>40</v>
      </c>
      <c r="I12" s="6" t="s">
        <v>40</v>
      </c>
      <c r="J12" s="6" t="s">
        <v>40</v>
      </c>
      <c r="K12" s="6" t="s">
        <v>40</v>
      </c>
      <c r="L12" s="6" t="s">
        <v>40</v>
      </c>
      <c r="M12" s="6" t="s">
        <v>40</v>
      </c>
      <c r="N12" s="6" t="s">
        <v>40</v>
      </c>
      <c r="O12" s="6" t="s">
        <v>40</v>
      </c>
      <c r="P12" s="6" t="s">
        <v>40</v>
      </c>
      <c r="Q12" s="6" t="s">
        <v>40</v>
      </c>
      <c r="R12" s="6" t="s">
        <v>40</v>
      </c>
      <c r="S12" s="6" t="s">
        <v>40</v>
      </c>
      <c r="T12" s="6" t="s">
        <v>40</v>
      </c>
      <c r="U12" s="6" t="s">
        <v>40</v>
      </c>
      <c r="V12" s="6" t="s">
        <v>40</v>
      </c>
      <c r="W12" s="6" t="s">
        <v>40</v>
      </c>
      <c r="X12" s="6" t="s">
        <v>40</v>
      </c>
      <c r="Y12" s="6" t="s">
        <v>40</v>
      </c>
      <c r="Z12" s="6" t="s">
        <v>40</v>
      </c>
    </row>
    <row r="13" spans="1:26" x14ac:dyDescent="0.2">
      <c r="A13" s="7" t="s">
        <v>3</v>
      </c>
      <c r="B13" s="5">
        <v>252250000</v>
      </c>
      <c r="C13" s="5">
        <v>277728000</v>
      </c>
      <c r="D13" s="5">
        <v>317087000</v>
      </c>
      <c r="E13" s="5">
        <v>257545000</v>
      </c>
      <c r="F13" s="5">
        <v>209014000</v>
      </c>
      <c r="G13" s="5">
        <v>206388000</v>
      </c>
      <c r="H13" s="5">
        <v>211101000</v>
      </c>
      <c r="I13" s="5">
        <v>226444000</v>
      </c>
      <c r="J13" s="6" t="s">
        <v>40</v>
      </c>
      <c r="K13" s="6" t="s">
        <v>40</v>
      </c>
      <c r="L13" s="6" t="s">
        <v>40</v>
      </c>
      <c r="M13" s="6" t="s">
        <v>40</v>
      </c>
      <c r="N13" s="6" t="s">
        <v>40</v>
      </c>
      <c r="O13" s="5">
        <v>180419000</v>
      </c>
      <c r="P13" s="5">
        <v>173889000</v>
      </c>
      <c r="Q13" s="5">
        <v>179092000</v>
      </c>
      <c r="R13" s="5">
        <v>178827000</v>
      </c>
      <c r="S13" s="5">
        <v>175891000</v>
      </c>
      <c r="T13" s="5">
        <v>169603000</v>
      </c>
      <c r="U13" s="5">
        <v>175688000</v>
      </c>
      <c r="V13" s="5">
        <v>175715000</v>
      </c>
      <c r="W13" s="5">
        <v>212835000</v>
      </c>
      <c r="X13" s="5">
        <v>225463000</v>
      </c>
      <c r="Y13" s="6" t="s">
        <v>40</v>
      </c>
      <c r="Z13" s="5">
        <v>139852000</v>
      </c>
    </row>
    <row r="14" spans="1:26" x14ac:dyDescent="0.2">
      <c r="A14" s="7" t="s">
        <v>4</v>
      </c>
      <c r="B14" s="6" t="s">
        <v>40</v>
      </c>
      <c r="C14" s="6" t="s">
        <v>40</v>
      </c>
      <c r="D14" s="6" t="s">
        <v>40</v>
      </c>
      <c r="E14" s="6" t="s">
        <v>40</v>
      </c>
      <c r="F14" s="6" t="s">
        <v>40</v>
      </c>
      <c r="G14" s="6" t="s">
        <v>40</v>
      </c>
      <c r="H14" s="6" t="s">
        <v>40</v>
      </c>
      <c r="I14" s="6" t="s">
        <v>40</v>
      </c>
      <c r="J14" s="6" t="s">
        <v>40</v>
      </c>
      <c r="K14" s="6" t="s">
        <v>40</v>
      </c>
      <c r="L14" s="6" t="s">
        <v>40</v>
      </c>
      <c r="M14" s="6" t="s">
        <v>40</v>
      </c>
      <c r="N14" s="6" t="s">
        <v>40</v>
      </c>
      <c r="O14" s="6" t="s">
        <v>40</v>
      </c>
      <c r="P14" s="6" t="s">
        <v>40</v>
      </c>
      <c r="Q14" s="6" t="s">
        <v>40</v>
      </c>
      <c r="R14" s="6" t="s">
        <v>40</v>
      </c>
      <c r="S14" s="6" t="s">
        <v>40</v>
      </c>
      <c r="T14" s="6" t="s">
        <v>40</v>
      </c>
      <c r="U14" s="6" t="s">
        <v>40</v>
      </c>
      <c r="V14" s="5">
        <v>0</v>
      </c>
      <c r="W14" s="5">
        <v>0</v>
      </c>
      <c r="X14" s="5">
        <v>0</v>
      </c>
      <c r="Y14" s="5">
        <v>0</v>
      </c>
      <c r="Z14" s="6" t="s">
        <v>40</v>
      </c>
    </row>
    <row r="15" spans="1:26" x14ac:dyDescent="0.2">
      <c r="A15" s="10" t="s">
        <v>5</v>
      </c>
      <c r="B15" s="5">
        <v>158451</v>
      </c>
      <c r="C15" s="6" t="s">
        <v>40</v>
      </c>
      <c r="D15" s="5">
        <v>168618</v>
      </c>
      <c r="E15" s="5">
        <v>44393</v>
      </c>
      <c r="F15" s="6" t="s">
        <v>40</v>
      </c>
      <c r="G15" s="6" t="s">
        <v>40</v>
      </c>
      <c r="H15" s="6" t="s">
        <v>40</v>
      </c>
      <c r="I15" s="5">
        <v>0</v>
      </c>
      <c r="J15" s="6" t="s">
        <v>40</v>
      </c>
      <c r="K15" s="6" t="s">
        <v>40</v>
      </c>
      <c r="L15" s="6" t="s">
        <v>40</v>
      </c>
      <c r="M15" s="6" t="s">
        <v>40</v>
      </c>
      <c r="N15" s="6" t="s">
        <v>40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139432</v>
      </c>
      <c r="Y15" s="5">
        <v>0</v>
      </c>
      <c r="Z15" s="5">
        <v>0</v>
      </c>
    </row>
    <row r="16" spans="1:26" x14ac:dyDescent="0.2">
      <c r="A16" s="7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 t="s">
        <v>40</v>
      </c>
      <c r="K16" s="6" t="s">
        <v>40</v>
      </c>
      <c r="L16" s="6" t="s">
        <v>40</v>
      </c>
      <c r="M16" s="6" t="s">
        <v>40</v>
      </c>
      <c r="N16" s="6" t="s">
        <v>40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x14ac:dyDescent="0.2">
      <c r="A17" s="7" t="s">
        <v>7</v>
      </c>
      <c r="B17" s="6" t="s">
        <v>40</v>
      </c>
      <c r="C17" s="6" t="s">
        <v>40</v>
      </c>
      <c r="D17" s="6" t="s">
        <v>40</v>
      </c>
      <c r="E17" s="6" t="s">
        <v>40</v>
      </c>
      <c r="F17" s="6" t="s">
        <v>40</v>
      </c>
      <c r="G17" s="6" t="s">
        <v>40</v>
      </c>
      <c r="H17" s="6" t="s">
        <v>40</v>
      </c>
      <c r="I17" s="6" t="s">
        <v>40</v>
      </c>
      <c r="J17" s="6" t="s">
        <v>40</v>
      </c>
      <c r="K17" s="6" t="s">
        <v>40</v>
      </c>
      <c r="L17" s="6" t="s">
        <v>40</v>
      </c>
      <c r="M17" s="6" t="s">
        <v>40</v>
      </c>
      <c r="N17" s="6" t="s">
        <v>40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6" x14ac:dyDescent="0.2">
      <c r="A18" s="7" t="s">
        <v>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 t="s">
        <v>40</v>
      </c>
      <c r="K18" s="6" t="s">
        <v>40</v>
      </c>
      <c r="L18" s="6" t="s">
        <v>40</v>
      </c>
      <c r="M18" s="6" t="s">
        <v>40</v>
      </c>
      <c r="N18" s="6" t="s">
        <v>40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</row>
    <row r="19" spans="1:26" x14ac:dyDescent="0.2">
      <c r="A19" s="7" t="s">
        <v>9</v>
      </c>
      <c r="B19" s="6" t="s">
        <v>40</v>
      </c>
      <c r="C19" s="6" t="s">
        <v>40</v>
      </c>
      <c r="D19" s="6" t="s">
        <v>40</v>
      </c>
      <c r="E19" s="6" t="s">
        <v>40</v>
      </c>
      <c r="F19" s="6" t="s">
        <v>40</v>
      </c>
      <c r="G19" s="5">
        <v>35667975</v>
      </c>
      <c r="H19" s="5">
        <v>24759722</v>
      </c>
      <c r="I19" s="5">
        <v>36028231</v>
      </c>
      <c r="J19" s="6" t="s">
        <v>40</v>
      </c>
      <c r="K19" s="6" t="s">
        <v>40</v>
      </c>
      <c r="L19" s="6" t="s">
        <v>40</v>
      </c>
      <c r="M19" s="6" t="s">
        <v>40</v>
      </c>
      <c r="N19" s="6" t="s">
        <v>40</v>
      </c>
      <c r="O19" s="5">
        <v>34981807</v>
      </c>
      <c r="P19" s="5">
        <v>23408299</v>
      </c>
      <c r="Q19" s="5">
        <v>19503794</v>
      </c>
      <c r="R19" s="5">
        <v>31940136</v>
      </c>
      <c r="S19" s="5">
        <v>30427886</v>
      </c>
      <c r="T19" s="5">
        <v>41571257</v>
      </c>
      <c r="U19" s="5">
        <v>8820340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</row>
    <row r="20" spans="1:26" x14ac:dyDescent="0.2">
      <c r="A20" s="7" t="s">
        <v>10</v>
      </c>
      <c r="B20" s="6" t="s">
        <v>40</v>
      </c>
      <c r="C20" s="6" t="s">
        <v>40</v>
      </c>
      <c r="D20" s="6" t="s">
        <v>40</v>
      </c>
      <c r="E20" s="6" t="s">
        <v>40</v>
      </c>
      <c r="F20" s="6" t="s">
        <v>40</v>
      </c>
      <c r="G20" s="6" t="s">
        <v>40</v>
      </c>
      <c r="H20" s="6" t="s">
        <v>40</v>
      </c>
      <c r="I20" s="6" t="s">
        <v>40</v>
      </c>
      <c r="J20" s="6" t="s">
        <v>40</v>
      </c>
      <c r="K20" s="6" t="s">
        <v>40</v>
      </c>
      <c r="L20" s="6" t="s">
        <v>40</v>
      </c>
      <c r="M20" s="6" t="s">
        <v>40</v>
      </c>
      <c r="N20" s="6" t="s">
        <v>40</v>
      </c>
      <c r="O20" s="6" t="s">
        <v>40</v>
      </c>
      <c r="P20" s="6" t="s">
        <v>40</v>
      </c>
      <c r="Q20" s="6" t="s">
        <v>40</v>
      </c>
      <c r="R20" s="6" t="s">
        <v>40</v>
      </c>
      <c r="S20" s="6" t="s">
        <v>40</v>
      </c>
      <c r="T20" s="6" t="s">
        <v>40</v>
      </c>
      <c r="U20" s="6" t="s">
        <v>40</v>
      </c>
      <c r="V20" s="6" t="s">
        <v>40</v>
      </c>
      <c r="W20" s="6" t="s">
        <v>40</v>
      </c>
      <c r="X20" s="6" t="s">
        <v>40</v>
      </c>
      <c r="Y20" s="6" t="s">
        <v>40</v>
      </c>
      <c r="Z20" s="6" t="s">
        <v>40</v>
      </c>
    </row>
    <row r="21" spans="1:26" x14ac:dyDescent="0.2">
      <c r="A21" s="7" t="s">
        <v>11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 t="s">
        <v>40</v>
      </c>
      <c r="K21" s="6" t="s">
        <v>40</v>
      </c>
      <c r="L21" s="6" t="s">
        <v>40</v>
      </c>
      <c r="M21" s="6" t="s">
        <v>40</v>
      </c>
      <c r="N21" s="6" t="s">
        <v>40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</row>
    <row r="22" spans="1:26" x14ac:dyDescent="0.2">
      <c r="A22" s="7" t="s">
        <v>12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 t="s">
        <v>40</v>
      </c>
      <c r="K22" s="6" t="s">
        <v>40</v>
      </c>
      <c r="L22" s="6" t="s">
        <v>40</v>
      </c>
      <c r="M22" s="6" t="s">
        <v>40</v>
      </c>
      <c r="N22" s="6" t="s">
        <v>40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pans="1:26" x14ac:dyDescent="0.2">
      <c r="A23" s="7" t="s">
        <v>13</v>
      </c>
      <c r="B23" s="6" t="s">
        <v>40</v>
      </c>
      <c r="C23" s="6" t="s">
        <v>40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 t="s">
        <v>40</v>
      </c>
      <c r="K23" s="6" t="s">
        <v>40</v>
      </c>
      <c r="L23" s="6" t="s">
        <v>40</v>
      </c>
      <c r="M23" s="6" t="s">
        <v>40</v>
      </c>
      <c r="N23" s="6" t="s">
        <v>40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">
      <c r="A24" s="7" t="s">
        <v>14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 t="s">
        <v>40</v>
      </c>
      <c r="K24" s="6" t="s">
        <v>40</v>
      </c>
      <c r="L24" s="6" t="s">
        <v>40</v>
      </c>
      <c r="M24" s="6" t="s">
        <v>40</v>
      </c>
      <c r="N24" s="6" t="s">
        <v>40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x14ac:dyDescent="0.2">
      <c r="A25" s="7" t="s">
        <v>15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6" t="s">
        <v>40</v>
      </c>
      <c r="K25" s="6" t="s">
        <v>40</v>
      </c>
      <c r="L25" s="6" t="s">
        <v>40</v>
      </c>
      <c r="M25" s="6" t="s">
        <v>40</v>
      </c>
      <c r="N25" s="6" t="s">
        <v>40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6" x14ac:dyDescent="0.2">
      <c r="A26" s="7" t="s">
        <v>16</v>
      </c>
      <c r="B26" s="6" t="s">
        <v>40</v>
      </c>
      <c r="C26" s="6" t="s">
        <v>40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6" t="s">
        <v>40</v>
      </c>
      <c r="K26" s="6" t="s">
        <v>40</v>
      </c>
      <c r="L26" s="6" t="s">
        <v>40</v>
      </c>
      <c r="M26" s="6" t="s">
        <v>40</v>
      </c>
      <c r="N26" s="6" t="s">
        <v>40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x14ac:dyDescent="0.2">
      <c r="A27" s="7" t="s">
        <v>17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6" t="s">
        <v>40</v>
      </c>
      <c r="K27" s="6" t="s">
        <v>40</v>
      </c>
      <c r="L27" s="6" t="s">
        <v>40</v>
      </c>
      <c r="M27" s="6" t="s">
        <v>40</v>
      </c>
      <c r="N27" s="6" t="s">
        <v>40</v>
      </c>
      <c r="O27" s="5">
        <v>0</v>
      </c>
      <c r="P27" s="6" t="s">
        <v>40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6" t="s">
        <v>40</v>
      </c>
      <c r="Y27" s="5">
        <v>0</v>
      </c>
      <c r="Z27" s="5">
        <v>0</v>
      </c>
    </row>
    <row r="28" spans="1:26" x14ac:dyDescent="0.2">
      <c r="A28" s="7" t="s">
        <v>18</v>
      </c>
      <c r="B28" s="6" t="s">
        <v>40</v>
      </c>
      <c r="C28" s="6" t="s">
        <v>40</v>
      </c>
      <c r="D28" s="6" t="s">
        <v>40</v>
      </c>
      <c r="E28" s="6" t="s">
        <v>40</v>
      </c>
      <c r="F28" s="6" t="s">
        <v>40</v>
      </c>
      <c r="G28" s="6" t="s">
        <v>40</v>
      </c>
      <c r="H28" s="6" t="s">
        <v>40</v>
      </c>
      <c r="I28" s="6" t="s">
        <v>40</v>
      </c>
      <c r="J28" s="6" t="s">
        <v>40</v>
      </c>
      <c r="K28" s="6" t="s">
        <v>40</v>
      </c>
      <c r="L28" s="6" t="s">
        <v>40</v>
      </c>
      <c r="M28" s="6" t="s">
        <v>40</v>
      </c>
      <c r="N28" s="6" t="s">
        <v>40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">
      <c r="A29" s="7" t="s">
        <v>19</v>
      </c>
      <c r="B29" s="6" t="s">
        <v>40</v>
      </c>
      <c r="C29" s="6" t="s">
        <v>40</v>
      </c>
      <c r="D29" s="6" t="s">
        <v>40</v>
      </c>
      <c r="E29" s="6" t="s">
        <v>40</v>
      </c>
      <c r="F29" s="6" t="s">
        <v>40</v>
      </c>
      <c r="G29" s="6" t="s">
        <v>40</v>
      </c>
      <c r="H29" s="6" t="s">
        <v>40</v>
      </c>
      <c r="I29" s="6" t="s">
        <v>40</v>
      </c>
      <c r="J29" s="6" t="s">
        <v>40</v>
      </c>
      <c r="K29" s="6" t="s">
        <v>40</v>
      </c>
      <c r="L29" s="6" t="s">
        <v>40</v>
      </c>
      <c r="M29" s="6" t="s">
        <v>40</v>
      </c>
      <c r="N29" s="6" t="s">
        <v>40</v>
      </c>
      <c r="O29" s="6" t="s">
        <v>40</v>
      </c>
      <c r="P29" s="6" t="s">
        <v>40</v>
      </c>
      <c r="Q29" s="6" t="s">
        <v>40</v>
      </c>
      <c r="R29" s="5">
        <v>0</v>
      </c>
      <c r="S29" s="6" t="s">
        <v>40</v>
      </c>
      <c r="T29" s="6" t="s">
        <v>40</v>
      </c>
      <c r="U29" s="6" t="s">
        <v>40</v>
      </c>
      <c r="V29" s="6" t="s">
        <v>40</v>
      </c>
      <c r="W29" s="6" t="s">
        <v>40</v>
      </c>
      <c r="X29" s="6" t="s">
        <v>40</v>
      </c>
      <c r="Y29" s="6" t="s">
        <v>40</v>
      </c>
      <c r="Z29" s="6" t="s">
        <v>40</v>
      </c>
    </row>
    <row r="30" spans="1:26" x14ac:dyDescent="0.2">
      <c r="A30" s="7" t="s">
        <v>20</v>
      </c>
      <c r="B30" s="6" t="s">
        <v>40</v>
      </c>
      <c r="C30" s="6" t="s">
        <v>40</v>
      </c>
      <c r="D30" s="6" t="s">
        <v>40</v>
      </c>
      <c r="E30" s="6" t="s">
        <v>40</v>
      </c>
      <c r="F30" s="6" t="s">
        <v>40</v>
      </c>
      <c r="G30" s="5">
        <v>0</v>
      </c>
      <c r="H30" s="5">
        <v>0</v>
      </c>
      <c r="I30" s="5">
        <v>0</v>
      </c>
      <c r="J30" s="6" t="s">
        <v>40</v>
      </c>
      <c r="K30" s="6" t="s">
        <v>40</v>
      </c>
      <c r="L30" s="6" t="s">
        <v>40</v>
      </c>
      <c r="M30" s="6" t="s">
        <v>40</v>
      </c>
      <c r="N30" s="6" t="s">
        <v>40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x14ac:dyDescent="0.2">
      <c r="A31" s="7" t="s">
        <v>21</v>
      </c>
      <c r="B31" s="6" t="s">
        <v>40</v>
      </c>
      <c r="C31" s="6" t="s">
        <v>40</v>
      </c>
      <c r="D31" s="6" t="s">
        <v>40</v>
      </c>
      <c r="E31" s="6" t="s">
        <v>40</v>
      </c>
      <c r="F31" s="6" t="s">
        <v>40</v>
      </c>
      <c r="G31" s="6" t="s">
        <v>40</v>
      </c>
      <c r="H31" s="5">
        <v>0</v>
      </c>
      <c r="I31" s="5">
        <v>0</v>
      </c>
      <c r="J31" s="6" t="s">
        <v>40</v>
      </c>
      <c r="K31" s="6" t="s">
        <v>40</v>
      </c>
      <c r="L31" s="6" t="s">
        <v>40</v>
      </c>
      <c r="M31" s="6" t="s">
        <v>40</v>
      </c>
      <c r="N31" s="6" t="s">
        <v>40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x14ac:dyDescent="0.2">
      <c r="A32" s="7" t="s">
        <v>22</v>
      </c>
      <c r="B32" s="6" t="s">
        <v>40</v>
      </c>
      <c r="C32" s="6" t="s">
        <v>40</v>
      </c>
      <c r="D32" s="6" t="s">
        <v>40</v>
      </c>
      <c r="E32" s="6" t="s">
        <v>40</v>
      </c>
      <c r="F32" s="6" t="s">
        <v>40</v>
      </c>
      <c r="G32" s="5">
        <v>0</v>
      </c>
      <c r="H32" s="5">
        <v>0</v>
      </c>
      <c r="I32" s="5">
        <v>0</v>
      </c>
      <c r="J32" s="6" t="s">
        <v>40</v>
      </c>
      <c r="K32" s="6" t="s">
        <v>40</v>
      </c>
      <c r="L32" s="6" t="s">
        <v>40</v>
      </c>
      <c r="M32" s="6" t="s">
        <v>40</v>
      </c>
      <c r="N32" s="6" t="s">
        <v>40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3" spans="1:26" x14ac:dyDescent="0.2">
      <c r="A33" s="7" t="s">
        <v>23</v>
      </c>
      <c r="B33" s="6" t="s">
        <v>40</v>
      </c>
      <c r="C33" s="6" t="s">
        <v>40</v>
      </c>
      <c r="D33" s="6" t="s">
        <v>40</v>
      </c>
      <c r="E33" s="6" t="s">
        <v>40</v>
      </c>
      <c r="F33" s="6" t="s">
        <v>40</v>
      </c>
      <c r="G33" s="6" t="s">
        <v>40</v>
      </c>
      <c r="H33" s="6" t="s">
        <v>40</v>
      </c>
      <c r="I33" s="6" t="s">
        <v>40</v>
      </c>
      <c r="J33" s="6" t="s">
        <v>40</v>
      </c>
      <c r="K33" s="6" t="s">
        <v>40</v>
      </c>
      <c r="L33" s="6" t="s">
        <v>40</v>
      </c>
      <c r="M33" s="6" t="s">
        <v>40</v>
      </c>
      <c r="N33" s="6" t="s">
        <v>40</v>
      </c>
      <c r="O33" s="6" t="s">
        <v>40</v>
      </c>
      <c r="P33" s="5">
        <v>21164000</v>
      </c>
      <c r="Q33" s="5">
        <v>5078000</v>
      </c>
      <c r="R33" s="6" t="s">
        <v>40</v>
      </c>
      <c r="S33" s="6" t="s">
        <v>40</v>
      </c>
      <c r="T33" s="6" t="s">
        <v>40</v>
      </c>
      <c r="U33" s="6" t="s">
        <v>40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x14ac:dyDescent="0.2">
      <c r="A34" s="7" t="s">
        <v>24</v>
      </c>
      <c r="B34" s="6" t="s">
        <v>40</v>
      </c>
      <c r="C34" s="6" t="s">
        <v>40</v>
      </c>
      <c r="D34" s="6" t="s">
        <v>40</v>
      </c>
      <c r="E34" s="6" t="s">
        <v>40</v>
      </c>
      <c r="F34" s="6" t="s">
        <v>40</v>
      </c>
      <c r="G34" s="6" t="s">
        <v>40</v>
      </c>
      <c r="H34" s="5">
        <v>0</v>
      </c>
      <c r="I34" s="5">
        <v>0</v>
      </c>
      <c r="J34" s="6" t="s">
        <v>40</v>
      </c>
      <c r="K34" s="6" t="s">
        <v>40</v>
      </c>
      <c r="L34" s="6" t="s">
        <v>40</v>
      </c>
      <c r="M34" s="6" t="s">
        <v>40</v>
      </c>
      <c r="N34" s="6" t="s">
        <v>40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2">
      <c r="A35" s="7" t="s">
        <v>25</v>
      </c>
      <c r="B35" s="6" t="s">
        <v>40</v>
      </c>
      <c r="C35" s="6" t="s">
        <v>40</v>
      </c>
      <c r="D35" s="6" t="s">
        <v>40</v>
      </c>
      <c r="E35" s="6" t="s">
        <v>40</v>
      </c>
      <c r="F35" s="6" t="s">
        <v>40</v>
      </c>
      <c r="G35" s="6" t="s">
        <v>40</v>
      </c>
      <c r="H35" s="6" t="s">
        <v>40</v>
      </c>
      <c r="I35" s="6" t="s">
        <v>40</v>
      </c>
      <c r="J35" s="6" t="s">
        <v>40</v>
      </c>
      <c r="K35" s="6" t="s">
        <v>40</v>
      </c>
      <c r="L35" s="6" t="s">
        <v>40</v>
      </c>
      <c r="M35" s="6" t="s">
        <v>40</v>
      </c>
      <c r="N35" s="6" t="s">
        <v>40</v>
      </c>
      <c r="O35" s="6" t="s">
        <v>40</v>
      </c>
      <c r="P35" s="6" t="s">
        <v>40</v>
      </c>
      <c r="Q35" s="6" t="s">
        <v>40</v>
      </c>
      <c r="R35" s="6" t="s">
        <v>40</v>
      </c>
      <c r="S35" s="6" t="s">
        <v>40</v>
      </c>
      <c r="T35" s="6" t="s">
        <v>40</v>
      </c>
      <c r="U35" s="6" t="s">
        <v>40</v>
      </c>
      <c r="V35" s="5">
        <v>8615230</v>
      </c>
      <c r="W35" s="5">
        <v>6556850</v>
      </c>
      <c r="X35" s="5">
        <v>5676430</v>
      </c>
      <c r="Y35" s="5">
        <v>7109520</v>
      </c>
      <c r="Z35" s="5">
        <v>6392670</v>
      </c>
    </row>
    <row r="36" spans="1:26" x14ac:dyDescent="0.2">
      <c r="A36" s="7" t="s">
        <v>26</v>
      </c>
      <c r="B36" s="6" t="s">
        <v>40</v>
      </c>
      <c r="C36" s="6" t="s">
        <v>40</v>
      </c>
      <c r="D36" s="6" t="s">
        <v>40</v>
      </c>
      <c r="E36" s="6" t="s">
        <v>40</v>
      </c>
      <c r="F36" s="6" t="s">
        <v>40</v>
      </c>
      <c r="G36" s="6" t="s">
        <v>40</v>
      </c>
      <c r="H36" s="6" t="s">
        <v>40</v>
      </c>
      <c r="I36" s="6" t="s">
        <v>40</v>
      </c>
      <c r="J36" s="6" t="s">
        <v>40</v>
      </c>
      <c r="K36" s="6" t="s">
        <v>40</v>
      </c>
      <c r="L36" s="6" t="s">
        <v>40</v>
      </c>
      <c r="M36" s="6" t="s">
        <v>40</v>
      </c>
      <c r="N36" s="6" t="s">
        <v>40</v>
      </c>
      <c r="O36" s="6" t="s">
        <v>40</v>
      </c>
      <c r="P36" s="6" t="s">
        <v>40</v>
      </c>
      <c r="Q36" s="6" t="s">
        <v>40</v>
      </c>
      <c r="R36" s="6" t="s">
        <v>40</v>
      </c>
      <c r="S36" s="6" t="s">
        <v>40</v>
      </c>
      <c r="T36" s="6" t="s">
        <v>40</v>
      </c>
      <c r="U36" s="6" t="s">
        <v>40</v>
      </c>
      <c r="V36" s="5">
        <v>25329000</v>
      </c>
      <c r="W36" s="5">
        <v>25998000</v>
      </c>
      <c r="X36" s="5">
        <v>30657000</v>
      </c>
      <c r="Y36" s="5">
        <v>24747000</v>
      </c>
      <c r="Z36" s="5">
        <v>25904000</v>
      </c>
    </row>
    <row r="37" spans="1:26" x14ac:dyDescent="0.2">
      <c r="A37" s="7" t="s">
        <v>27</v>
      </c>
      <c r="B37" s="6" t="s">
        <v>40</v>
      </c>
      <c r="C37" s="6" t="s">
        <v>40</v>
      </c>
      <c r="D37" s="6" t="s">
        <v>40</v>
      </c>
      <c r="E37" s="6" t="s">
        <v>40</v>
      </c>
      <c r="F37" s="6" t="s">
        <v>40</v>
      </c>
      <c r="G37" s="5">
        <v>10000</v>
      </c>
      <c r="H37" s="5">
        <v>0</v>
      </c>
      <c r="I37" s="6" t="s">
        <v>40</v>
      </c>
      <c r="J37" s="6" t="s">
        <v>40</v>
      </c>
      <c r="K37" s="6" t="s">
        <v>40</v>
      </c>
      <c r="L37" s="6" t="s">
        <v>40</v>
      </c>
      <c r="M37" s="6" t="s">
        <v>40</v>
      </c>
      <c r="N37" s="6" t="s">
        <v>40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x14ac:dyDescent="0.2">
      <c r="A38" s="7" t="s">
        <v>28</v>
      </c>
      <c r="B38" s="6" t="s">
        <v>40</v>
      </c>
      <c r="C38" s="6" t="s">
        <v>40</v>
      </c>
      <c r="D38" s="6" t="s">
        <v>40</v>
      </c>
      <c r="E38" s="6" t="s">
        <v>40</v>
      </c>
      <c r="F38" s="6" t="s">
        <v>40</v>
      </c>
      <c r="G38" s="6" t="s">
        <v>40</v>
      </c>
      <c r="H38" s="6" t="s">
        <v>40</v>
      </c>
      <c r="I38" s="6" t="s">
        <v>40</v>
      </c>
      <c r="J38" s="6" t="s">
        <v>40</v>
      </c>
      <c r="K38" s="6" t="s">
        <v>40</v>
      </c>
      <c r="L38" s="6" t="s">
        <v>40</v>
      </c>
      <c r="M38" s="6" t="s">
        <v>40</v>
      </c>
      <c r="N38" s="6" t="s">
        <v>40</v>
      </c>
      <c r="O38" s="6" t="s">
        <v>40</v>
      </c>
      <c r="P38" s="6" t="s">
        <v>40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2">
      <c r="A39" s="7" t="s">
        <v>29</v>
      </c>
      <c r="B39" s="6" t="s">
        <v>40</v>
      </c>
      <c r="C39" s="6" t="s">
        <v>40</v>
      </c>
      <c r="D39" s="6" t="s">
        <v>40</v>
      </c>
      <c r="E39" s="6" t="s">
        <v>40</v>
      </c>
      <c r="F39" s="6" t="s">
        <v>40</v>
      </c>
      <c r="G39" s="6" t="s">
        <v>40</v>
      </c>
      <c r="H39" s="5">
        <v>0</v>
      </c>
      <c r="I39" s="5">
        <v>0</v>
      </c>
      <c r="J39" s="6" t="s">
        <v>40</v>
      </c>
      <c r="K39" s="6" t="s">
        <v>40</v>
      </c>
      <c r="L39" s="6" t="s">
        <v>40</v>
      </c>
      <c r="M39" s="6" t="s">
        <v>40</v>
      </c>
      <c r="N39" s="6" t="s">
        <v>40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2">
      <c r="A40" s="7" t="s">
        <v>30</v>
      </c>
      <c r="B40" s="6" t="s">
        <v>40</v>
      </c>
      <c r="C40" s="6" t="s">
        <v>40</v>
      </c>
      <c r="D40" s="6" t="s">
        <v>40</v>
      </c>
      <c r="E40" s="6" t="s">
        <v>40</v>
      </c>
      <c r="F40" s="6" t="s">
        <v>40</v>
      </c>
      <c r="G40" s="6" t="s">
        <v>40</v>
      </c>
      <c r="H40" s="6" t="s">
        <v>40</v>
      </c>
      <c r="I40" s="6" t="s">
        <v>40</v>
      </c>
      <c r="J40" s="6" t="s">
        <v>40</v>
      </c>
      <c r="K40" s="6" t="s">
        <v>40</v>
      </c>
      <c r="L40" s="6" t="s">
        <v>40</v>
      </c>
      <c r="M40" s="6" t="s">
        <v>40</v>
      </c>
      <c r="N40" s="6" t="s">
        <v>40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</row>
    <row r="41" spans="1:26" x14ac:dyDescent="0.2">
      <c r="A41" s="7" t="s">
        <v>31</v>
      </c>
      <c r="B41" s="6" t="s">
        <v>40</v>
      </c>
      <c r="C41" s="6" t="s">
        <v>40</v>
      </c>
      <c r="D41" s="6" t="s">
        <v>40</v>
      </c>
      <c r="E41" s="6" t="s">
        <v>40</v>
      </c>
      <c r="F41" s="6" t="s">
        <v>40</v>
      </c>
      <c r="G41" s="6" t="s">
        <v>40</v>
      </c>
      <c r="H41" s="6" t="s">
        <v>40</v>
      </c>
      <c r="I41" s="6" t="s">
        <v>40</v>
      </c>
      <c r="J41" s="6" t="s">
        <v>40</v>
      </c>
      <c r="K41" s="6" t="s">
        <v>40</v>
      </c>
      <c r="L41" s="6" t="s">
        <v>40</v>
      </c>
      <c r="M41" s="6" t="s">
        <v>40</v>
      </c>
      <c r="N41" s="6" t="s">
        <v>40</v>
      </c>
      <c r="O41" s="6" t="s">
        <v>40</v>
      </c>
      <c r="P41" s="6" t="s">
        <v>40</v>
      </c>
      <c r="Q41" s="6" t="s">
        <v>40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6" t="s">
        <v>40</v>
      </c>
      <c r="X41" s="5">
        <v>0</v>
      </c>
      <c r="Y41" s="5">
        <v>0</v>
      </c>
      <c r="Z41" s="5">
        <v>0</v>
      </c>
    </row>
    <row r="42" spans="1:26" x14ac:dyDescent="0.2">
      <c r="A42" s="7" t="s">
        <v>32</v>
      </c>
      <c r="B42" s="6" t="s">
        <v>40</v>
      </c>
      <c r="C42" s="6" t="s">
        <v>40</v>
      </c>
      <c r="D42" s="6" t="s">
        <v>40</v>
      </c>
      <c r="E42" s="6" t="s">
        <v>40</v>
      </c>
      <c r="F42" s="6" t="s">
        <v>40</v>
      </c>
      <c r="G42" s="6" t="s">
        <v>40</v>
      </c>
      <c r="H42" s="6" t="s">
        <v>40</v>
      </c>
      <c r="I42" s="6" t="s">
        <v>40</v>
      </c>
      <c r="J42" s="6" t="s">
        <v>40</v>
      </c>
      <c r="K42" s="6" t="s">
        <v>40</v>
      </c>
      <c r="L42" s="6" t="s">
        <v>40</v>
      </c>
      <c r="M42" s="6" t="s">
        <v>40</v>
      </c>
      <c r="N42" s="6" t="s">
        <v>40</v>
      </c>
      <c r="O42" s="6" t="s">
        <v>40</v>
      </c>
      <c r="P42" s="6" t="s">
        <v>40</v>
      </c>
      <c r="Q42" s="6" t="s">
        <v>40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</row>
    <row r="43" spans="1:26" x14ac:dyDescent="0.2">
      <c r="A43" s="7" t="s">
        <v>33</v>
      </c>
      <c r="B43" s="6" t="s">
        <v>40</v>
      </c>
      <c r="C43" s="6" t="s">
        <v>40</v>
      </c>
      <c r="D43" s="6" t="s">
        <v>40</v>
      </c>
      <c r="E43" s="6" t="s">
        <v>40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  <c r="O43" s="6" t="s">
        <v>40</v>
      </c>
      <c r="P43" s="6" t="s">
        <v>40</v>
      </c>
      <c r="Q43" s="6" t="s">
        <v>40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">
      <c r="A44" s="7" t="s">
        <v>34</v>
      </c>
      <c r="B44" s="6" t="s">
        <v>40</v>
      </c>
      <c r="C44" s="6" t="s">
        <v>40</v>
      </c>
      <c r="D44" s="6" t="s">
        <v>40</v>
      </c>
      <c r="E44" s="6" t="s">
        <v>40</v>
      </c>
      <c r="F44" s="6" t="s">
        <v>40</v>
      </c>
      <c r="G44" s="6" t="s">
        <v>40</v>
      </c>
      <c r="H44" s="6" t="s">
        <v>40</v>
      </c>
      <c r="I44" s="6" t="s">
        <v>40</v>
      </c>
      <c r="J44" s="6" t="s">
        <v>40</v>
      </c>
      <c r="K44" s="6" t="s">
        <v>40</v>
      </c>
      <c r="L44" s="6" t="s">
        <v>40</v>
      </c>
      <c r="M44" s="6" t="s">
        <v>40</v>
      </c>
      <c r="N44" s="6" t="s">
        <v>40</v>
      </c>
      <c r="O44" s="6" t="s">
        <v>40</v>
      </c>
      <c r="P44" s="6" t="s">
        <v>40</v>
      </c>
      <c r="Q44" s="6" t="s">
        <v>40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</row>
    <row r="45" spans="1:26" x14ac:dyDescent="0.2">
      <c r="A45" s="7" t="s">
        <v>43</v>
      </c>
      <c r="B45" s="6" t="s">
        <v>40</v>
      </c>
      <c r="C45" s="6" t="s">
        <v>40</v>
      </c>
      <c r="D45" s="6" t="s">
        <v>40</v>
      </c>
      <c r="E45" s="6" t="s">
        <v>40</v>
      </c>
      <c r="F45" s="6" t="s">
        <v>40</v>
      </c>
      <c r="G45" s="6" t="s">
        <v>40</v>
      </c>
      <c r="H45" s="6" t="s">
        <v>40</v>
      </c>
      <c r="I45" s="6" t="s">
        <v>40</v>
      </c>
      <c r="J45" s="6" t="s">
        <v>40</v>
      </c>
      <c r="K45" s="6" t="s">
        <v>40</v>
      </c>
      <c r="L45" s="6" t="s">
        <v>40</v>
      </c>
      <c r="M45" s="6" t="s">
        <v>40</v>
      </c>
      <c r="N45" s="6" t="s">
        <v>40</v>
      </c>
      <c r="O45" s="5">
        <v>632370278</v>
      </c>
      <c r="P45" s="5">
        <v>766034276</v>
      </c>
      <c r="Q45" s="5">
        <v>463544224</v>
      </c>
      <c r="R45" s="5">
        <v>467303489</v>
      </c>
      <c r="S45" s="5">
        <v>425407225</v>
      </c>
      <c r="T45" s="5">
        <v>510001473</v>
      </c>
      <c r="U45" s="5">
        <v>540759340</v>
      </c>
      <c r="V45" s="5">
        <v>537157230</v>
      </c>
      <c r="W45" s="5">
        <v>446523136</v>
      </c>
      <c r="X45" s="5">
        <v>478584954</v>
      </c>
      <c r="Y45" s="5">
        <v>303668310</v>
      </c>
      <c r="Z45" s="5">
        <v>285982755</v>
      </c>
    </row>
    <row r="46" spans="1:26" x14ac:dyDescent="0.2">
      <c r="A46" s="7" t="s">
        <v>42</v>
      </c>
      <c r="B46" s="6" t="s">
        <v>40</v>
      </c>
      <c r="C46" s="6" t="s">
        <v>40</v>
      </c>
      <c r="D46" s="6" t="s">
        <v>40</v>
      </c>
      <c r="E46" s="6" t="s">
        <v>40</v>
      </c>
      <c r="F46" s="6" t="s">
        <v>40</v>
      </c>
      <c r="G46" s="6" t="s">
        <v>40</v>
      </c>
      <c r="H46" s="6" t="s">
        <v>40</v>
      </c>
      <c r="I46" s="6" t="s">
        <v>40</v>
      </c>
      <c r="J46" s="6" t="s">
        <v>40</v>
      </c>
      <c r="K46" s="6" t="s">
        <v>40</v>
      </c>
      <c r="L46" s="6" t="s">
        <v>40</v>
      </c>
      <c r="M46" s="6" t="s">
        <v>40</v>
      </c>
      <c r="N46" s="6" t="s">
        <v>40</v>
      </c>
      <c r="O46" s="5">
        <v>632370278</v>
      </c>
      <c r="P46" s="5">
        <v>766034276</v>
      </c>
      <c r="Q46" s="5">
        <v>463544224</v>
      </c>
      <c r="R46" s="5">
        <v>467303489</v>
      </c>
      <c r="S46" s="5">
        <v>425407225</v>
      </c>
      <c r="T46" s="5">
        <v>510001473</v>
      </c>
      <c r="U46" s="5">
        <v>540759340</v>
      </c>
      <c r="V46" s="5">
        <v>537157230</v>
      </c>
      <c r="W46" s="5">
        <v>446523136</v>
      </c>
      <c r="X46" s="5">
        <v>478724386</v>
      </c>
      <c r="Y46" s="5">
        <v>303668310</v>
      </c>
      <c r="Z46" s="5">
        <v>285982755</v>
      </c>
    </row>
    <row r="47" spans="1:26" x14ac:dyDescent="0.2">
      <c r="A47" s="7" t="s">
        <v>35</v>
      </c>
      <c r="B47" s="6" t="s">
        <v>40</v>
      </c>
      <c r="C47" s="6" t="s">
        <v>40</v>
      </c>
      <c r="D47" s="6" t="s">
        <v>40</v>
      </c>
      <c r="E47" s="6" t="s">
        <v>40</v>
      </c>
      <c r="F47" s="6" t="s">
        <v>40</v>
      </c>
      <c r="G47" s="6" t="s">
        <v>40</v>
      </c>
      <c r="H47" s="6" t="s">
        <v>40</v>
      </c>
      <c r="I47" s="6" t="s">
        <v>40</v>
      </c>
      <c r="J47" s="6" t="s">
        <v>40</v>
      </c>
      <c r="K47" s="6" t="s">
        <v>40</v>
      </c>
      <c r="L47" s="6" t="s">
        <v>40</v>
      </c>
      <c r="M47" s="6" t="s">
        <v>40</v>
      </c>
      <c r="N47" s="6" t="s">
        <v>40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26" x14ac:dyDescent="0.2">
      <c r="A48" s="3" t="s">
        <v>73</v>
      </c>
      <c r="P48" s="11">
        <v>518.5</v>
      </c>
      <c r="Q48" s="3">
        <v>726.52</v>
      </c>
      <c r="R48" s="3">
        <v>700</v>
      </c>
      <c r="S48" s="3">
        <v>272.5</v>
      </c>
    </row>
    <row r="49" spans="1:19" x14ac:dyDescent="0.2">
      <c r="A49" s="12" t="s">
        <v>82</v>
      </c>
      <c r="P49" s="3">
        <v>0</v>
      </c>
      <c r="Q49" s="3">
        <v>0</v>
      </c>
      <c r="R49" s="3">
        <v>0</v>
      </c>
      <c r="S49" s="3">
        <v>0</v>
      </c>
    </row>
    <row r="50" spans="1:19" x14ac:dyDescent="0.2">
      <c r="A50" s="4"/>
      <c r="B50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50"/>
  <sheetViews>
    <sheetView zoomScaleNormal="100" workbookViewId="0">
      <pane xSplit="1" ySplit="10" topLeftCell="B32" activePane="bottomRight" state="frozen"/>
      <selection pane="topRight" activeCell="B1" sqref="B1"/>
      <selection pane="bottomLeft" activeCell="A11" sqref="A11"/>
      <selection pane="bottomRight" activeCell="S33" sqref="S33"/>
    </sheetView>
  </sheetViews>
  <sheetFormatPr baseColWidth="10" defaultColWidth="10.28515625" defaultRowHeight="14.25" x14ac:dyDescent="0.2"/>
  <cols>
    <col min="1" max="16384" width="10.28515625" style="3"/>
  </cols>
  <sheetData>
    <row r="1" spans="1:26" x14ac:dyDescent="0.2">
      <c r="A1" s="4" t="s">
        <v>53</v>
      </c>
    </row>
    <row r="3" spans="1:26" x14ac:dyDescent="0.2">
      <c r="A3" s="4" t="s">
        <v>52</v>
      </c>
      <c r="B3" s="8">
        <v>44258.542326388888</v>
      </c>
    </row>
    <row r="4" spans="1:26" x14ac:dyDescent="0.2">
      <c r="A4" s="4" t="s">
        <v>51</v>
      </c>
      <c r="B4" s="8">
        <v>44298.446597453702</v>
      </c>
    </row>
    <row r="5" spans="1:26" x14ac:dyDescent="0.2">
      <c r="A5" s="4" t="s">
        <v>50</v>
      </c>
      <c r="B5" s="4" t="s">
        <v>49</v>
      </c>
    </row>
    <row r="7" spans="1:26" x14ac:dyDescent="0.2">
      <c r="A7" s="4" t="s">
        <v>48</v>
      </c>
      <c r="B7" s="4" t="s">
        <v>56</v>
      </c>
    </row>
    <row r="8" spans="1:26" x14ac:dyDescent="0.2">
      <c r="A8" s="4" t="s">
        <v>46</v>
      </c>
      <c r="B8" s="4" t="s">
        <v>45</v>
      </c>
    </row>
    <row r="10" spans="1:26" x14ac:dyDescent="0.2">
      <c r="A10" s="7" t="s">
        <v>44</v>
      </c>
      <c r="B10" s="7">
        <v>1995</v>
      </c>
      <c r="C10" s="7">
        <v>1996</v>
      </c>
      <c r="D10" s="7">
        <v>1997</v>
      </c>
      <c r="E10" s="7">
        <v>1998</v>
      </c>
      <c r="F10" s="7">
        <v>1999</v>
      </c>
      <c r="G10" s="7">
        <v>2000</v>
      </c>
      <c r="H10" s="7">
        <v>2001</v>
      </c>
      <c r="I10" s="7">
        <v>2002</v>
      </c>
      <c r="J10" s="7">
        <v>2003</v>
      </c>
      <c r="K10" s="7">
        <v>2004</v>
      </c>
      <c r="L10" s="7">
        <v>2005</v>
      </c>
      <c r="M10" s="7">
        <v>2006</v>
      </c>
      <c r="N10" s="7">
        <v>2007</v>
      </c>
      <c r="O10" s="7">
        <v>2008</v>
      </c>
      <c r="P10" s="7">
        <v>2009</v>
      </c>
      <c r="Q10" s="7">
        <v>2010</v>
      </c>
      <c r="R10" s="7">
        <v>2011</v>
      </c>
      <c r="S10" s="7">
        <v>2012</v>
      </c>
      <c r="T10" s="7">
        <v>2013</v>
      </c>
      <c r="U10" s="7">
        <v>2014</v>
      </c>
      <c r="V10" s="7">
        <v>2015</v>
      </c>
      <c r="W10" s="7">
        <v>2016</v>
      </c>
      <c r="X10" s="7">
        <v>2017</v>
      </c>
      <c r="Y10" s="7">
        <v>2018</v>
      </c>
      <c r="Z10" s="7">
        <v>2019</v>
      </c>
    </row>
    <row r="11" spans="1:26" x14ac:dyDescent="0.2">
      <c r="A11" s="7" t="s">
        <v>1</v>
      </c>
      <c r="B11" s="5">
        <v>109801000</v>
      </c>
      <c r="C11" s="6" t="s">
        <v>40</v>
      </c>
      <c r="D11" s="6" t="s">
        <v>40</v>
      </c>
      <c r="E11" s="6" t="s">
        <v>40</v>
      </c>
      <c r="F11" s="6" t="s">
        <v>40</v>
      </c>
      <c r="G11" s="6" t="s">
        <v>40</v>
      </c>
      <c r="H11" s="6" t="s">
        <v>40</v>
      </c>
      <c r="I11" s="6" t="s">
        <v>40</v>
      </c>
      <c r="J11" s="6" t="s">
        <v>40</v>
      </c>
      <c r="K11" s="6" t="s">
        <v>40</v>
      </c>
      <c r="L11" s="6" t="s">
        <v>40</v>
      </c>
      <c r="M11" s="6" t="s">
        <v>40</v>
      </c>
      <c r="N11" s="6" t="s">
        <v>40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6" t="s">
        <v>40</v>
      </c>
      <c r="V11" s="6" t="s">
        <v>40</v>
      </c>
      <c r="W11" s="6" t="s">
        <v>40</v>
      </c>
      <c r="X11" s="6" t="s">
        <v>40</v>
      </c>
      <c r="Y11" s="5">
        <v>0</v>
      </c>
      <c r="Z11" s="5">
        <v>0</v>
      </c>
    </row>
    <row r="12" spans="1:26" x14ac:dyDescent="0.2">
      <c r="A12" s="7" t="s">
        <v>2</v>
      </c>
      <c r="B12" s="6" t="s">
        <v>40</v>
      </c>
      <c r="C12" s="6" t="s">
        <v>40</v>
      </c>
      <c r="D12" s="6" t="s">
        <v>40</v>
      </c>
      <c r="E12" s="6" t="s">
        <v>40</v>
      </c>
      <c r="F12" s="6" t="s">
        <v>40</v>
      </c>
      <c r="G12" s="6" t="s">
        <v>40</v>
      </c>
      <c r="H12" s="6" t="s">
        <v>40</v>
      </c>
      <c r="I12" s="6" t="s">
        <v>40</v>
      </c>
      <c r="J12" s="6" t="s">
        <v>40</v>
      </c>
      <c r="K12" s="6" t="s">
        <v>40</v>
      </c>
      <c r="L12" s="6" t="s">
        <v>40</v>
      </c>
      <c r="M12" s="6" t="s">
        <v>40</v>
      </c>
      <c r="N12" s="6" t="s">
        <v>40</v>
      </c>
      <c r="O12" s="6" t="s">
        <v>40</v>
      </c>
      <c r="P12" s="6" t="s">
        <v>40</v>
      </c>
      <c r="Q12" s="6" t="s">
        <v>40</v>
      </c>
      <c r="R12" s="6" t="s">
        <v>40</v>
      </c>
      <c r="S12" s="6" t="s">
        <v>40</v>
      </c>
      <c r="T12" s="6" t="s">
        <v>40</v>
      </c>
      <c r="U12" s="6" t="s">
        <v>40</v>
      </c>
      <c r="V12" s="6" t="s">
        <v>40</v>
      </c>
      <c r="W12" s="6" t="s">
        <v>40</v>
      </c>
      <c r="X12" s="6" t="s">
        <v>40</v>
      </c>
      <c r="Y12" s="6" t="s">
        <v>40</v>
      </c>
      <c r="Z12" s="6" t="s">
        <v>40</v>
      </c>
    </row>
    <row r="13" spans="1:26" x14ac:dyDescent="0.2">
      <c r="A13" s="7" t="s">
        <v>3</v>
      </c>
      <c r="B13" s="5">
        <v>389798000</v>
      </c>
      <c r="C13" s="5">
        <v>386355000</v>
      </c>
      <c r="D13" s="5">
        <v>430866000</v>
      </c>
      <c r="E13" s="5">
        <v>411791000</v>
      </c>
      <c r="F13" s="5">
        <v>334119000</v>
      </c>
      <c r="G13" s="5">
        <v>313683000</v>
      </c>
      <c r="H13" s="5">
        <v>300941000</v>
      </c>
      <c r="I13" s="5">
        <v>284014000</v>
      </c>
      <c r="J13" s="6" t="s">
        <v>40</v>
      </c>
      <c r="K13" s="6" t="s">
        <v>40</v>
      </c>
      <c r="L13" s="6" t="s">
        <v>40</v>
      </c>
      <c r="M13" s="6" t="s">
        <v>40</v>
      </c>
      <c r="N13" s="6" t="s">
        <v>40</v>
      </c>
      <c r="O13" s="5">
        <v>392016000</v>
      </c>
      <c r="P13" s="5">
        <v>367405000</v>
      </c>
      <c r="Q13" s="5">
        <v>361939000</v>
      </c>
      <c r="R13" s="5">
        <v>370015000</v>
      </c>
      <c r="S13" s="5">
        <v>348157000</v>
      </c>
      <c r="T13" s="5">
        <v>341289000</v>
      </c>
      <c r="U13" s="5">
        <v>348624000</v>
      </c>
      <c r="V13" s="5">
        <v>328964000</v>
      </c>
      <c r="W13" s="5">
        <v>313559000</v>
      </c>
      <c r="X13" s="5">
        <v>304266000</v>
      </c>
      <c r="Y13" s="6" t="s">
        <v>40</v>
      </c>
      <c r="Z13" s="5">
        <v>255722000</v>
      </c>
    </row>
    <row r="14" spans="1:26" x14ac:dyDescent="0.2">
      <c r="A14" s="7" t="s">
        <v>4</v>
      </c>
      <c r="B14" s="6" t="s">
        <v>40</v>
      </c>
      <c r="C14" s="6" t="s">
        <v>40</v>
      </c>
      <c r="D14" s="6" t="s">
        <v>40</v>
      </c>
      <c r="E14" s="6" t="s">
        <v>40</v>
      </c>
      <c r="F14" s="6" t="s">
        <v>40</v>
      </c>
      <c r="G14" s="6" t="s">
        <v>40</v>
      </c>
      <c r="H14" s="6" t="s">
        <v>40</v>
      </c>
      <c r="I14" s="6" t="s">
        <v>40</v>
      </c>
      <c r="J14" s="6" t="s">
        <v>40</v>
      </c>
      <c r="K14" s="6" t="s">
        <v>40</v>
      </c>
      <c r="L14" s="6" t="s">
        <v>40</v>
      </c>
      <c r="M14" s="6" t="s">
        <v>40</v>
      </c>
      <c r="N14" s="6" t="s">
        <v>40</v>
      </c>
      <c r="O14" s="6" t="s">
        <v>40</v>
      </c>
      <c r="P14" s="6" t="s">
        <v>40</v>
      </c>
      <c r="Q14" s="6" t="s">
        <v>40</v>
      </c>
      <c r="R14" s="6" t="s">
        <v>40</v>
      </c>
      <c r="S14" s="6" t="s">
        <v>40</v>
      </c>
      <c r="T14" s="6" t="s">
        <v>40</v>
      </c>
      <c r="U14" s="6" t="s">
        <v>40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</row>
    <row r="15" spans="1:26" x14ac:dyDescent="0.2">
      <c r="A15" s="7" t="s">
        <v>5</v>
      </c>
      <c r="B15" s="6" t="s">
        <v>40</v>
      </c>
      <c r="C15" s="6" t="s">
        <v>40</v>
      </c>
      <c r="D15" s="6" t="s">
        <v>40</v>
      </c>
      <c r="E15" s="6" t="s">
        <v>40</v>
      </c>
      <c r="F15" s="6" t="s">
        <v>40</v>
      </c>
      <c r="G15" s="6" t="s">
        <v>40</v>
      </c>
      <c r="H15" s="6" t="s">
        <v>40</v>
      </c>
      <c r="I15" s="5">
        <v>612240630</v>
      </c>
      <c r="J15" s="6" t="s">
        <v>40</v>
      </c>
      <c r="K15" s="6" t="s">
        <v>40</v>
      </c>
      <c r="L15" s="6" t="s">
        <v>40</v>
      </c>
      <c r="M15" s="6" t="s">
        <v>40</v>
      </c>
      <c r="N15" s="6" t="s">
        <v>40</v>
      </c>
      <c r="O15" s="6" t="s">
        <v>40</v>
      </c>
      <c r="P15" s="6" t="s">
        <v>40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</row>
    <row r="16" spans="1:26" x14ac:dyDescent="0.2">
      <c r="A16" s="7" t="s">
        <v>6</v>
      </c>
      <c r="B16" s="5">
        <v>0</v>
      </c>
      <c r="C16" s="5">
        <v>0</v>
      </c>
      <c r="D16" s="6" t="s">
        <v>40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 t="s">
        <v>40</v>
      </c>
      <c r="K16" s="6" t="s">
        <v>40</v>
      </c>
      <c r="L16" s="6" t="s">
        <v>40</v>
      </c>
      <c r="M16" s="6" t="s">
        <v>40</v>
      </c>
      <c r="N16" s="6" t="s">
        <v>40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x14ac:dyDescent="0.2">
      <c r="A17" s="7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 t="s">
        <v>40</v>
      </c>
      <c r="K17" s="6" t="s">
        <v>40</v>
      </c>
      <c r="L17" s="6" t="s">
        <v>40</v>
      </c>
      <c r="M17" s="6" t="s">
        <v>40</v>
      </c>
      <c r="N17" s="6" t="s">
        <v>40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6" x14ac:dyDescent="0.2">
      <c r="A18" s="7" t="s">
        <v>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 t="s">
        <v>40</v>
      </c>
      <c r="K18" s="6" t="s">
        <v>40</v>
      </c>
      <c r="L18" s="6" t="s">
        <v>40</v>
      </c>
      <c r="M18" s="6" t="s">
        <v>40</v>
      </c>
      <c r="N18" s="6" t="s">
        <v>40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</row>
    <row r="19" spans="1:26" x14ac:dyDescent="0.2">
      <c r="A19" s="7" t="s">
        <v>9</v>
      </c>
      <c r="B19" s="6" t="s">
        <v>40</v>
      </c>
      <c r="C19" s="6" t="s">
        <v>40</v>
      </c>
      <c r="D19" s="6" t="s">
        <v>40</v>
      </c>
      <c r="E19" s="6" t="s">
        <v>40</v>
      </c>
      <c r="F19" s="6" t="s">
        <v>40</v>
      </c>
      <c r="G19" s="5">
        <v>69321547</v>
      </c>
      <c r="H19" s="5">
        <v>56357613</v>
      </c>
      <c r="I19" s="5">
        <v>96803271</v>
      </c>
      <c r="J19" s="6" t="s">
        <v>40</v>
      </c>
      <c r="K19" s="6" t="s">
        <v>40</v>
      </c>
      <c r="L19" s="6" t="s">
        <v>40</v>
      </c>
      <c r="M19" s="6" t="s">
        <v>40</v>
      </c>
      <c r="N19" s="6" t="s">
        <v>40</v>
      </c>
      <c r="O19" s="5">
        <v>101483187</v>
      </c>
      <c r="P19" s="5">
        <v>73259485</v>
      </c>
      <c r="Q19" s="5">
        <v>52891353</v>
      </c>
      <c r="R19" s="5">
        <v>89792850</v>
      </c>
      <c r="S19" s="5">
        <v>82537613</v>
      </c>
      <c r="T19" s="5">
        <v>93865239</v>
      </c>
      <c r="U19" s="5">
        <v>23823206</v>
      </c>
      <c r="V19" s="5">
        <v>11000</v>
      </c>
      <c r="W19" s="5">
        <v>0</v>
      </c>
      <c r="X19" s="5">
        <v>0</v>
      </c>
      <c r="Y19" s="5">
        <v>0</v>
      </c>
      <c r="Z19" s="5">
        <v>0</v>
      </c>
    </row>
    <row r="20" spans="1:26" x14ac:dyDescent="0.2">
      <c r="A20" s="7" t="s">
        <v>10</v>
      </c>
      <c r="B20" s="6" t="s">
        <v>40</v>
      </c>
      <c r="C20" s="6" t="s">
        <v>40</v>
      </c>
      <c r="D20" s="6" t="s">
        <v>40</v>
      </c>
      <c r="E20" s="6" t="s">
        <v>40</v>
      </c>
      <c r="F20" s="6" t="s">
        <v>40</v>
      </c>
      <c r="G20" s="6" t="s">
        <v>40</v>
      </c>
      <c r="H20" s="6" t="s">
        <v>40</v>
      </c>
      <c r="I20" s="6" t="s">
        <v>40</v>
      </c>
      <c r="J20" s="6" t="s">
        <v>40</v>
      </c>
      <c r="K20" s="6" t="s">
        <v>40</v>
      </c>
      <c r="L20" s="6" t="s">
        <v>40</v>
      </c>
      <c r="M20" s="6" t="s">
        <v>40</v>
      </c>
      <c r="N20" s="6" t="s">
        <v>40</v>
      </c>
      <c r="O20" s="6" t="s">
        <v>40</v>
      </c>
      <c r="P20" s="6" t="s">
        <v>40</v>
      </c>
      <c r="Q20" s="6" t="s">
        <v>40</v>
      </c>
      <c r="R20" s="6" t="s">
        <v>40</v>
      </c>
      <c r="S20" s="6" t="s">
        <v>40</v>
      </c>
      <c r="T20" s="6" t="s">
        <v>40</v>
      </c>
      <c r="U20" s="6" t="s">
        <v>40</v>
      </c>
      <c r="V20" s="6" t="s">
        <v>40</v>
      </c>
      <c r="W20" s="6" t="s">
        <v>40</v>
      </c>
      <c r="X20" s="6" t="s">
        <v>40</v>
      </c>
      <c r="Y20" s="6" t="s">
        <v>40</v>
      </c>
      <c r="Z20" s="6" t="s">
        <v>40</v>
      </c>
    </row>
    <row r="21" spans="1:26" x14ac:dyDescent="0.2">
      <c r="A21" s="7" t="s">
        <v>11</v>
      </c>
      <c r="B21" s="5">
        <v>0</v>
      </c>
      <c r="C21" s="5">
        <v>0</v>
      </c>
      <c r="D21" s="5">
        <v>0</v>
      </c>
      <c r="E21" s="5">
        <v>0</v>
      </c>
      <c r="F21" s="6" t="s">
        <v>40</v>
      </c>
      <c r="G21" s="5">
        <v>0</v>
      </c>
      <c r="H21" s="6" t="s">
        <v>40</v>
      </c>
      <c r="I21" s="6" t="s">
        <v>40</v>
      </c>
      <c r="J21" s="6" t="s">
        <v>40</v>
      </c>
      <c r="K21" s="6" t="s">
        <v>40</v>
      </c>
      <c r="L21" s="6" t="s">
        <v>40</v>
      </c>
      <c r="M21" s="6" t="s">
        <v>40</v>
      </c>
      <c r="N21" s="6" t="s">
        <v>40</v>
      </c>
      <c r="O21" s="5">
        <v>0</v>
      </c>
      <c r="P21" s="6" t="s">
        <v>40</v>
      </c>
      <c r="Q21" s="6" t="s">
        <v>40</v>
      </c>
      <c r="R21" s="6" t="s">
        <v>40</v>
      </c>
      <c r="S21" s="6" t="s">
        <v>40</v>
      </c>
      <c r="T21" s="6" t="s">
        <v>40</v>
      </c>
      <c r="U21" s="6" t="s">
        <v>40</v>
      </c>
      <c r="V21" s="6" t="s">
        <v>40</v>
      </c>
      <c r="W21" s="6" t="s">
        <v>40</v>
      </c>
      <c r="X21" s="6" t="s">
        <v>40</v>
      </c>
      <c r="Y21" s="6" t="s">
        <v>40</v>
      </c>
      <c r="Z21" s="6" t="s">
        <v>40</v>
      </c>
    </row>
    <row r="22" spans="1:26" x14ac:dyDescent="0.2">
      <c r="A22" s="7" t="s">
        <v>12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 t="s">
        <v>40</v>
      </c>
      <c r="K22" s="6" t="s">
        <v>40</v>
      </c>
      <c r="L22" s="6" t="s">
        <v>40</v>
      </c>
      <c r="M22" s="6" t="s">
        <v>40</v>
      </c>
      <c r="N22" s="6" t="s">
        <v>40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pans="1:26" x14ac:dyDescent="0.2">
      <c r="A23" s="7" t="s">
        <v>13</v>
      </c>
      <c r="B23" s="6" t="s">
        <v>40</v>
      </c>
      <c r="C23" s="6" t="s">
        <v>40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 t="s">
        <v>40</v>
      </c>
      <c r="K23" s="6" t="s">
        <v>40</v>
      </c>
      <c r="L23" s="6" t="s">
        <v>40</v>
      </c>
      <c r="M23" s="6" t="s">
        <v>40</v>
      </c>
      <c r="N23" s="6" t="s">
        <v>40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">
      <c r="A24" s="7" t="s">
        <v>14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 t="s">
        <v>40</v>
      </c>
      <c r="K24" s="6" t="s">
        <v>40</v>
      </c>
      <c r="L24" s="6" t="s">
        <v>40</v>
      </c>
      <c r="M24" s="6" t="s">
        <v>40</v>
      </c>
      <c r="N24" s="6" t="s">
        <v>40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x14ac:dyDescent="0.2">
      <c r="A25" s="7" t="s">
        <v>15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6" t="s">
        <v>40</v>
      </c>
      <c r="K25" s="6" t="s">
        <v>40</v>
      </c>
      <c r="L25" s="6" t="s">
        <v>40</v>
      </c>
      <c r="M25" s="6" t="s">
        <v>40</v>
      </c>
      <c r="N25" s="6" t="s">
        <v>40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6" x14ac:dyDescent="0.2">
      <c r="A26" s="7" t="s">
        <v>16</v>
      </c>
      <c r="B26" s="6" t="s">
        <v>40</v>
      </c>
      <c r="C26" s="6" t="s">
        <v>40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6" t="s">
        <v>40</v>
      </c>
      <c r="K26" s="6" t="s">
        <v>40</v>
      </c>
      <c r="L26" s="6" t="s">
        <v>40</v>
      </c>
      <c r="M26" s="6" t="s">
        <v>40</v>
      </c>
      <c r="N26" s="6" t="s">
        <v>40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x14ac:dyDescent="0.2">
      <c r="A27" s="7" t="s">
        <v>17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6" t="s">
        <v>40</v>
      </c>
      <c r="K27" s="6" t="s">
        <v>40</v>
      </c>
      <c r="L27" s="6" t="s">
        <v>40</v>
      </c>
      <c r="M27" s="6" t="s">
        <v>40</v>
      </c>
      <c r="N27" s="6" t="s">
        <v>40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2">
      <c r="A28" s="7" t="s">
        <v>18</v>
      </c>
      <c r="B28" s="6" t="s">
        <v>40</v>
      </c>
      <c r="C28" s="6" t="s">
        <v>40</v>
      </c>
      <c r="D28" s="6" t="s">
        <v>40</v>
      </c>
      <c r="E28" s="6" t="s">
        <v>40</v>
      </c>
      <c r="F28" s="6" t="s">
        <v>40</v>
      </c>
      <c r="G28" s="6" t="s">
        <v>40</v>
      </c>
      <c r="H28" s="6" t="s">
        <v>40</v>
      </c>
      <c r="I28" s="6" t="s">
        <v>40</v>
      </c>
      <c r="J28" s="6" t="s">
        <v>40</v>
      </c>
      <c r="K28" s="6" t="s">
        <v>40</v>
      </c>
      <c r="L28" s="6" t="s">
        <v>40</v>
      </c>
      <c r="M28" s="6" t="s">
        <v>40</v>
      </c>
      <c r="N28" s="6" t="s">
        <v>40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">
      <c r="A29" s="7" t="s">
        <v>19</v>
      </c>
      <c r="B29" s="6" t="s">
        <v>40</v>
      </c>
      <c r="C29" s="6" t="s">
        <v>40</v>
      </c>
      <c r="D29" s="6" t="s">
        <v>40</v>
      </c>
      <c r="E29" s="6" t="s">
        <v>40</v>
      </c>
      <c r="F29" s="6" t="s">
        <v>40</v>
      </c>
      <c r="G29" s="6" t="s">
        <v>40</v>
      </c>
      <c r="H29" s="6" t="s">
        <v>40</v>
      </c>
      <c r="I29" s="6" t="s">
        <v>40</v>
      </c>
      <c r="J29" s="6" t="s">
        <v>40</v>
      </c>
      <c r="K29" s="6" t="s">
        <v>40</v>
      </c>
      <c r="L29" s="6" t="s">
        <v>40</v>
      </c>
      <c r="M29" s="6" t="s">
        <v>40</v>
      </c>
      <c r="N29" s="6" t="s">
        <v>40</v>
      </c>
      <c r="O29" s="6" t="s">
        <v>40</v>
      </c>
      <c r="P29" s="6" t="s">
        <v>40</v>
      </c>
      <c r="Q29" s="6" t="s">
        <v>40</v>
      </c>
      <c r="R29" s="5">
        <v>0</v>
      </c>
      <c r="S29" s="6" t="s">
        <v>40</v>
      </c>
      <c r="T29" s="6" t="s">
        <v>40</v>
      </c>
      <c r="U29" s="6" t="s">
        <v>40</v>
      </c>
      <c r="V29" s="6" t="s">
        <v>40</v>
      </c>
      <c r="W29" s="6" t="s">
        <v>40</v>
      </c>
      <c r="X29" s="6" t="s">
        <v>40</v>
      </c>
      <c r="Y29" s="6" t="s">
        <v>40</v>
      </c>
      <c r="Z29" s="6" t="s">
        <v>40</v>
      </c>
    </row>
    <row r="30" spans="1:26" x14ac:dyDescent="0.2">
      <c r="A30" s="7" t="s">
        <v>20</v>
      </c>
      <c r="B30" s="6" t="s">
        <v>40</v>
      </c>
      <c r="C30" s="6" t="s">
        <v>40</v>
      </c>
      <c r="D30" s="6" t="s">
        <v>40</v>
      </c>
      <c r="E30" s="6" t="s">
        <v>40</v>
      </c>
      <c r="F30" s="6" t="s">
        <v>40</v>
      </c>
      <c r="G30" s="5">
        <v>0</v>
      </c>
      <c r="H30" s="5">
        <v>0</v>
      </c>
      <c r="I30" s="5">
        <v>0</v>
      </c>
      <c r="J30" s="6" t="s">
        <v>40</v>
      </c>
      <c r="K30" s="6" t="s">
        <v>40</v>
      </c>
      <c r="L30" s="6" t="s">
        <v>40</v>
      </c>
      <c r="M30" s="6" t="s">
        <v>40</v>
      </c>
      <c r="N30" s="6" t="s">
        <v>40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x14ac:dyDescent="0.2">
      <c r="A31" s="7" t="s">
        <v>21</v>
      </c>
      <c r="B31" s="6" t="s">
        <v>40</v>
      </c>
      <c r="C31" s="6" t="s">
        <v>40</v>
      </c>
      <c r="D31" s="6" t="s">
        <v>40</v>
      </c>
      <c r="E31" s="6" t="s">
        <v>40</v>
      </c>
      <c r="F31" s="6" t="s">
        <v>40</v>
      </c>
      <c r="G31" s="6" t="s">
        <v>40</v>
      </c>
      <c r="H31" s="5">
        <v>0</v>
      </c>
      <c r="I31" s="5">
        <v>0</v>
      </c>
      <c r="J31" s="6" t="s">
        <v>40</v>
      </c>
      <c r="K31" s="6" t="s">
        <v>40</v>
      </c>
      <c r="L31" s="6" t="s">
        <v>40</v>
      </c>
      <c r="M31" s="6" t="s">
        <v>40</v>
      </c>
      <c r="N31" s="6" t="s">
        <v>40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x14ac:dyDescent="0.2">
      <c r="A32" s="7" t="s">
        <v>22</v>
      </c>
      <c r="B32" s="6" t="s">
        <v>40</v>
      </c>
      <c r="C32" s="6" t="s">
        <v>40</v>
      </c>
      <c r="D32" s="6" t="s">
        <v>40</v>
      </c>
      <c r="E32" s="6" t="s">
        <v>40</v>
      </c>
      <c r="F32" s="6" t="s">
        <v>40</v>
      </c>
      <c r="G32" s="5">
        <v>0</v>
      </c>
      <c r="H32" s="5">
        <v>0</v>
      </c>
      <c r="I32" s="5">
        <v>0</v>
      </c>
      <c r="J32" s="6" t="s">
        <v>40</v>
      </c>
      <c r="K32" s="6" t="s">
        <v>40</v>
      </c>
      <c r="L32" s="6" t="s">
        <v>40</v>
      </c>
      <c r="M32" s="6" t="s">
        <v>40</v>
      </c>
      <c r="N32" s="6" t="s">
        <v>40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3" spans="1:26" x14ac:dyDescent="0.2">
      <c r="A33" s="7" t="s">
        <v>23</v>
      </c>
      <c r="B33" s="6" t="s">
        <v>40</v>
      </c>
      <c r="C33" s="6" t="s">
        <v>40</v>
      </c>
      <c r="D33" s="6" t="s">
        <v>40</v>
      </c>
      <c r="E33" s="6" t="s">
        <v>40</v>
      </c>
      <c r="F33" s="6" t="s">
        <v>40</v>
      </c>
      <c r="G33" s="6" t="s">
        <v>40</v>
      </c>
      <c r="H33" s="6" t="s">
        <v>40</v>
      </c>
      <c r="I33" s="6" t="s">
        <v>40</v>
      </c>
      <c r="J33" s="6" t="s">
        <v>40</v>
      </c>
      <c r="K33" s="6" t="s">
        <v>40</v>
      </c>
      <c r="L33" s="6" t="s">
        <v>40</v>
      </c>
      <c r="M33" s="6" t="s">
        <v>40</v>
      </c>
      <c r="N33" s="6" t="s">
        <v>40</v>
      </c>
      <c r="O33" s="6" t="s">
        <v>40</v>
      </c>
      <c r="P33" s="5">
        <v>100000</v>
      </c>
      <c r="Q33" s="5">
        <v>0</v>
      </c>
      <c r="R33" s="6" t="s">
        <v>40</v>
      </c>
      <c r="S33" s="6" t="s">
        <v>40</v>
      </c>
      <c r="T33" s="6" t="s">
        <v>40</v>
      </c>
      <c r="U33" s="6" t="s">
        <v>40</v>
      </c>
      <c r="V33" s="6" t="s">
        <v>40</v>
      </c>
      <c r="W33" s="5">
        <v>398835000</v>
      </c>
      <c r="X33" s="5">
        <v>320436000</v>
      </c>
      <c r="Y33" s="6" t="s">
        <v>40</v>
      </c>
      <c r="Z33" s="5">
        <v>418902000</v>
      </c>
    </row>
    <row r="34" spans="1:26" x14ac:dyDescent="0.2">
      <c r="A34" s="7" t="s">
        <v>24</v>
      </c>
      <c r="B34" s="6" t="s">
        <v>40</v>
      </c>
      <c r="C34" s="6" t="s">
        <v>40</v>
      </c>
      <c r="D34" s="6" t="s">
        <v>40</v>
      </c>
      <c r="E34" s="6" t="s">
        <v>40</v>
      </c>
      <c r="F34" s="6" t="s">
        <v>40</v>
      </c>
      <c r="G34" s="6" t="s">
        <v>40</v>
      </c>
      <c r="H34" s="5">
        <v>0</v>
      </c>
      <c r="I34" s="5">
        <v>0</v>
      </c>
      <c r="J34" s="6" t="s">
        <v>40</v>
      </c>
      <c r="K34" s="6" t="s">
        <v>40</v>
      </c>
      <c r="L34" s="6" t="s">
        <v>40</v>
      </c>
      <c r="M34" s="6" t="s">
        <v>40</v>
      </c>
      <c r="N34" s="6" t="s">
        <v>40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2">
      <c r="A35" s="7" t="s">
        <v>25</v>
      </c>
      <c r="B35" s="6" t="s">
        <v>40</v>
      </c>
      <c r="C35" s="6" t="s">
        <v>40</v>
      </c>
      <c r="D35" s="6" t="s">
        <v>40</v>
      </c>
      <c r="E35" s="6" t="s">
        <v>40</v>
      </c>
      <c r="F35" s="6" t="s">
        <v>40</v>
      </c>
      <c r="G35" s="6" t="s">
        <v>40</v>
      </c>
      <c r="H35" s="6" t="s">
        <v>40</v>
      </c>
      <c r="I35" s="5">
        <v>0</v>
      </c>
      <c r="J35" s="6" t="s">
        <v>40</v>
      </c>
      <c r="K35" s="6" t="s">
        <v>40</v>
      </c>
      <c r="L35" s="6" t="s">
        <v>40</v>
      </c>
      <c r="M35" s="6" t="s">
        <v>40</v>
      </c>
      <c r="N35" s="6" t="s">
        <v>40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2">
      <c r="A36" s="7" t="s">
        <v>26</v>
      </c>
      <c r="B36" s="6" t="s">
        <v>40</v>
      </c>
      <c r="C36" s="6" t="s">
        <v>40</v>
      </c>
      <c r="D36" s="6" t="s">
        <v>40</v>
      </c>
      <c r="E36" s="6" t="s">
        <v>40</v>
      </c>
      <c r="F36" s="6" t="s">
        <v>40</v>
      </c>
      <c r="G36" s="6" t="s">
        <v>40</v>
      </c>
      <c r="H36" s="6" t="s">
        <v>40</v>
      </c>
      <c r="I36" s="5">
        <v>0</v>
      </c>
      <c r="J36" s="6" t="s">
        <v>40</v>
      </c>
      <c r="K36" s="6" t="s">
        <v>40</v>
      </c>
      <c r="L36" s="6" t="s">
        <v>40</v>
      </c>
      <c r="M36" s="6" t="s">
        <v>40</v>
      </c>
      <c r="N36" s="6" t="s">
        <v>40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2">
      <c r="A37" s="7" t="s">
        <v>27</v>
      </c>
      <c r="B37" s="6" t="s">
        <v>40</v>
      </c>
      <c r="C37" s="6" t="s">
        <v>40</v>
      </c>
      <c r="D37" s="6" t="s">
        <v>40</v>
      </c>
      <c r="E37" s="6" t="s">
        <v>40</v>
      </c>
      <c r="F37" s="6" t="s">
        <v>40</v>
      </c>
      <c r="G37" s="5">
        <v>0</v>
      </c>
      <c r="H37" s="5">
        <v>0</v>
      </c>
      <c r="I37" s="6" t="s">
        <v>40</v>
      </c>
      <c r="J37" s="6" t="s">
        <v>40</v>
      </c>
      <c r="K37" s="6" t="s">
        <v>40</v>
      </c>
      <c r="L37" s="6" t="s">
        <v>40</v>
      </c>
      <c r="M37" s="6" t="s">
        <v>40</v>
      </c>
      <c r="N37" s="6" t="s">
        <v>40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x14ac:dyDescent="0.2">
      <c r="A38" s="7" t="s">
        <v>28</v>
      </c>
      <c r="B38" s="6" t="s">
        <v>40</v>
      </c>
      <c r="C38" s="6" t="s">
        <v>40</v>
      </c>
      <c r="D38" s="6" t="s">
        <v>40</v>
      </c>
      <c r="E38" s="6" t="s">
        <v>40</v>
      </c>
      <c r="F38" s="6" t="s">
        <v>40</v>
      </c>
      <c r="G38" s="6" t="s">
        <v>40</v>
      </c>
      <c r="H38" s="5">
        <v>0</v>
      </c>
      <c r="I38" s="5">
        <v>0</v>
      </c>
      <c r="J38" s="6" t="s">
        <v>40</v>
      </c>
      <c r="K38" s="6" t="s">
        <v>40</v>
      </c>
      <c r="L38" s="6" t="s">
        <v>40</v>
      </c>
      <c r="M38" s="6" t="s">
        <v>40</v>
      </c>
      <c r="N38" s="6" t="s">
        <v>40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2">
      <c r="A39" s="7" t="s">
        <v>29</v>
      </c>
      <c r="B39" s="6" t="s">
        <v>40</v>
      </c>
      <c r="C39" s="6" t="s">
        <v>40</v>
      </c>
      <c r="D39" s="6" t="s">
        <v>40</v>
      </c>
      <c r="E39" s="6" t="s">
        <v>40</v>
      </c>
      <c r="F39" s="6" t="s">
        <v>40</v>
      </c>
      <c r="G39" s="6" t="s">
        <v>40</v>
      </c>
      <c r="H39" s="5">
        <v>0</v>
      </c>
      <c r="I39" s="5">
        <v>0</v>
      </c>
      <c r="J39" s="6" t="s">
        <v>40</v>
      </c>
      <c r="K39" s="6" t="s">
        <v>40</v>
      </c>
      <c r="L39" s="6" t="s">
        <v>40</v>
      </c>
      <c r="M39" s="6" t="s">
        <v>40</v>
      </c>
      <c r="N39" s="6" t="s">
        <v>40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2">
      <c r="A40" s="7" t="s">
        <v>30</v>
      </c>
      <c r="B40" s="6" t="s">
        <v>40</v>
      </c>
      <c r="C40" s="6" t="s">
        <v>40</v>
      </c>
      <c r="D40" s="6" t="s">
        <v>40</v>
      </c>
      <c r="E40" s="6" t="s">
        <v>40</v>
      </c>
      <c r="F40" s="6" t="s">
        <v>40</v>
      </c>
      <c r="G40" s="6" t="s">
        <v>40</v>
      </c>
      <c r="H40" s="6" t="s">
        <v>40</v>
      </c>
      <c r="I40" s="6" t="s">
        <v>40</v>
      </c>
      <c r="J40" s="6" t="s">
        <v>40</v>
      </c>
      <c r="K40" s="6" t="s">
        <v>40</v>
      </c>
      <c r="L40" s="6" t="s">
        <v>40</v>
      </c>
      <c r="M40" s="6" t="s">
        <v>40</v>
      </c>
      <c r="N40" s="6" t="s">
        <v>40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</row>
    <row r="41" spans="1:26" x14ac:dyDescent="0.2">
      <c r="A41" s="7" t="s">
        <v>31</v>
      </c>
      <c r="B41" s="6" t="s">
        <v>40</v>
      </c>
      <c r="C41" s="6" t="s">
        <v>40</v>
      </c>
      <c r="D41" s="6" t="s">
        <v>40</v>
      </c>
      <c r="E41" s="6" t="s">
        <v>40</v>
      </c>
      <c r="F41" s="6" t="s">
        <v>40</v>
      </c>
      <c r="G41" s="6" t="s">
        <v>40</v>
      </c>
      <c r="H41" s="6" t="s">
        <v>40</v>
      </c>
      <c r="I41" s="6" t="s">
        <v>40</v>
      </c>
      <c r="J41" s="6" t="s">
        <v>40</v>
      </c>
      <c r="K41" s="6" t="s">
        <v>40</v>
      </c>
      <c r="L41" s="6" t="s">
        <v>40</v>
      </c>
      <c r="M41" s="6" t="s">
        <v>40</v>
      </c>
      <c r="N41" s="6" t="s">
        <v>40</v>
      </c>
      <c r="O41" s="6" t="s">
        <v>40</v>
      </c>
      <c r="P41" s="6" t="s">
        <v>40</v>
      </c>
      <c r="Q41" s="6" t="s">
        <v>40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6" t="s">
        <v>40</v>
      </c>
      <c r="X41" s="5">
        <v>0</v>
      </c>
      <c r="Y41" s="5">
        <v>0</v>
      </c>
      <c r="Z41" s="5">
        <v>0</v>
      </c>
    </row>
    <row r="42" spans="1:26" x14ac:dyDescent="0.2">
      <c r="A42" s="7" t="s">
        <v>32</v>
      </c>
      <c r="B42" s="6" t="s">
        <v>40</v>
      </c>
      <c r="C42" s="6" t="s">
        <v>40</v>
      </c>
      <c r="D42" s="6" t="s">
        <v>40</v>
      </c>
      <c r="E42" s="6" t="s">
        <v>40</v>
      </c>
      <c r="F42" s="6" t="s">
        <v>40</v>
      </c>
      <c r="G42" s="6" t="s">
        <v>40</v>
      </c>
      <c r="H42" s="6" t="s">
        <v>40</v>
      </c>
      <c r="I42" s="6" t="s">
        <v>40</v>
      </c>
      <c r="J42" s="6" t="s">
        <v>40</v>
      </c>
      <c r="K42" s="6" t="s">
        <v>40</v>
      </c>
      <c r="L42" s="6" t="s">
        <v>40</v>
      </c>
      <c r="M42" s="6" t="s">
        <v>40</v>
      </c>
      <c r="N42" s="6" t="s">
        <v>40</v>
      </c>
      <c r="O42" s="6" t="s">
        <v>40</v>
      </c>
      <c r="P42" s="6" t="s">
        <v>40</v>
      </c>
      <c r="Q42" s="6" t="s">
        <v>40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</row>
    <row r="43" spans="1:26" x14ac:dyDescent="0.2">
      <c r="A43" s="7" t="s">
        <v>33</v>
      </c>
      <c r="B43" s="6" t="s">
        <v>40</v>
      </c>
      <c r="C43" s="6" t="s">
        <v>40</v>
      </c>
      <c r="D43" s="6" t="s">
        <v>40</v>
      </c>
      <c r="E43" s="6" t="s">
        <v>40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  <c r="O43" s="6" t="s">
        <v>40</v>
      </c>
      <c r="P43" s="6" t="s">
        <v>40</v>
      </c>
      <c r="Q43" s="6" t="s">
        <v>40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">
      <c r="A44" s="7" t="s">
        <v>34</v>
      </c>
      <c r="B44" s="6" t="s">
        <v>40</v>
      </c>
      <c r="C44" s="6" t="s">
        <v>40</v>
      </c>
      <c r="D44" s="6" t="s">
        <v>40</v>
      </c>
      <c r="E44" s="6" t="s">
        <v>40</v>
      </c>
      <c r="F44" s="6" t="s">
        <v>40</v>
      </c>
      <c r="G44" s="6" t="s">
        <v>40</v>
      </c>
      <c r="H44" s="6" t="s">
        <v>40</v>
      </c>
      <c r="I44" s="6" t="s">
        <v>40</v>
      </c>
      <c r="J44" s="6" t="s">
        <v>40</v>
      </c>
      <c r="K44" s="6" t="s">
        <v>40</v>
      </c>
      <c r="L44" s="6" t="s">
        <v>40</v>
      </c>
      <c r="M44" s="6" t="s">
        <v>40</v>
      </c>
      <c r="N44" s="6" t="s">
        <v>40</v>
      </c>
      <c r="O44" s="6" t="s">
        <v>40</v>
      </c>
      <c r="P44" s="6" t="s">
        <v>40</v>
      </c>
      <c r="Q44" s="6" t="s">
        <v>40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</row>
    <row r="45" spans="1:26" x14ac:dyDescent="0.2">
      <c r="A45" s="7" t="s">
        <v>43</v>
      </c>
      <c r="B45" s="6" t="s">
        <v>40</v>
      </c>
      <c r="C45" s="6" t="s">
        <v>40</v>
      </c>
      <c r="D45" s="6" t="s">
        <v>40</v>
      </c>
      <c r="E45" s="6" t="s">
        <v>40</v>
      </c>
      <c r="F45" s="6" t="s">
        <v>40</v>
      </c>
      <c r="G45" s="6" t="s">
        <v>40</v>
      </c>
      <c r="H45" s="6" t="s">
        <v>40</v>
      </c>
      <c r="I45" s="6" t="s">
        <v>40</v>
      </c>
      <c r="J45" s="6" t="s">
        <v>40</v>
      </c>
      <c r="K45" s="6" t="s">
        <v>40</v>
      </c>
      <c r="L45" s="6" t="s">
        <v>40</v>
      </c>
      <c r="M45" s="6" t="s">
        <v>40</v>
      </c>
      <c r="N45" s="6" t="s">
        <v>40</v>
      </c>
      <c r="O45" s="5">
        <v>936277187</v>
      </c>
      <c r="P45" s="5">
        <v>1156350289</v>
      </c>
      <c r="Q45" s="5">
        <v>1273015325</v>
      </c>
      <c r="R45" s="5">
        <v>1644489977</v>
      </c>
      <c r="S45" s="5">
        <v>1773042094</v>
      </c>
      <c r="T45" s="5">
        <v>1743543538</v>
      </c>
      <c r="U45" s="5">
        <v>1458117230</v>
      </c>
      <c r="V45" s="5">
        <v>1568627387</v>
      </c>
      <c r="W45" s="5">
        <v>1376622017</v>
      </c>
      <c r="X45" s="5">
        <v>1366061517</v>
      </c>
      <c r="Y45" s="5">
        <v>1136124445</v>
      </c>
      <c r="Z45" s="5">
        <v>1310810408</v>
      </c>
    </row>
    <row r="46" spans="1:26" x14ac:dyDescent="0.2">
      <c r="A46" s="7" t="s">
        <v>42</v>
      </c>
      <c r="B46" s="6" t="s">
        <v>40</v>
      </c>
      <c r="C46" s="6" t="s">
        <v>40</v>
      </c>
      <c r="D46" s="6" t="s">
        <v>40</v>
      </c>
      <c r="E46" s="6" t="s">
        <v>40</v>
      </c>
      <c r="F46" s="6" t="s">
        <v>40</v>
      </c>
      <c r="G46" s="6" t="s">
        <v>40</v>
      </c>
      <c r="H46" s="6" t="s">
        <v>40</v>
      </c>
      <c r="I46" s="6" t="s">
        <v>40</v>
      </c>
      <c r="J46" s="6" t="s">
        <v>40</v>
      </c>
      <c r="K46" s="6" t="s">
        <v>40</v>
      </c>
      <c r="L46" s="6" t="s">
        <v>40</v>
      </c>
      <c r="M46" s="6" t="s">
        <v>40</v>
      </c>
      <c r="N46" s="6" t="s">
        <v>40</v>
      </c>
      <c r="O46" s="5">
        <v>1016277187</v>
      </c>
      <c r="P46" s="5">
        <v>1196350289</v>
      </c>
      <c r="Q46" s="5">
        <v>1273015325</v>
      </c>
      <c r="R46" s="5">
        <v>1644489977</v>
      </c>
      <c r="S46" s="5">
        <v>1773042094</v>
      </c>
      <c r="T46" s="5">
        <v>1743543538</v>
      </c>
      <c r="U46" s="5">
        <v>1458117230</v>
      </c>
      <c r="V46" s="5">
        <v>1568627387</v>
      </c>
      <c r="W46" s="5">
        <v>1376622017</v>
      </c>
      <c r="X46" s="5">
        <v>1366061517</v>
      </c>
      <c r="Y46" s="5">
        <v>1136124445</v>
      </c>
      <c r="Z46" s="5">
        <v>1310810408</v>
      </c>
    </row>
    <row r="47" spans="1:26" x14ac:dyDescent="0.2">
      <c r="A47" s="7" t="s">
        <v>35</v>
      </c>
      <c r="B47" s="6" t="s">
        <v>40</v>
      </c>
      <c r="C47" s="6" t="s">
        <v>40</v>
      </c>
      <c r="D47" s="6" t="s">
        <v>40</v>
      </c>
      <c r="E47" s="6" t="s">
        <v>40</v>
      </c>
      <c r="F47" s="6" t="s">
        <v>40</v>
      </c>
      <c r="G47" s="6" t="s">
        <v>40</v>
      </c>
      <c r="H47" s="6" t="s">
        <v>40</v>
      </c>
      <c r="I47" s="6" t="s">
        <v>40</v>
      </c>
      <c r="J47" s="6" t="s">
        <v>40</v>
      </c>
      <c r="K47" s="6" t="s">
        <v>40</v>
      </c>
      <c r="L47" s="6" t="s">
        <v>40</v>
      </c>
      <c r="M47" s="6" t="s">
        <v>40</v>
      </c>
      <c r="N47" s="6" t="s">
        <v>40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9" spans="1:2" x14ac:dyDescent="0.2">
      <c r="A49" s="4" t="s">
        <v>41</v>
      </c>
    </row>
    <row r="50" spans="1:2" x14ac:dyDescent="0.2">
      <c r="A50" s="4" t="s">
        <v>40</v>
      </c>
      <c r="B50" s="4" t="s">
        <v>39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50"/>
  <sheetViews>
    <sheetView zoomScaleNormal="100" workbookViewId="0">
      <selection activeCell="A25" sqref="A25:IV25"/>
    </sheetView>
  </sheetViews>
  <sheetFormatPr baseColWidth="10" defaultColWidth="10.28515625" defaultRowHeight="14.25" x14ac:dyDescent="0.2"/>
  <cols>
    <col min="1" max="16384" width="10.28515625" style="3"/>
  </cols>
  <sheetData>
    <row r="1" spans="1:26" x14ac:dyDescent="0.2">
      <c r="A1" s="4" t="s">
        <v>53</v>
      </c>
    </row>
    <row r="3" spans="1:26" x14ac:dyDescent="0.2">
      <c r="A3" s="4" t="s">
        <v>52</v>
      </c>
      <c r="B3" s="8">
        <v>44258.542326388888</v>
      </c>
    </row>
    <row r="4" spans="1:26" x14ac:dyDescent="0.2">
      <c r="A4" s="4" t="s">
        <v>51</v>
      </c>
      <c r="B4" s="8">
        <v>44298.446597453702</v>
      </c>
    </row>
    <row r="5" spans="1:26" x14ac:dyDescent="0.2">
      <c r="A5" s="4" t="s">
        <v>50</v>
      </c>
      <c r="B5" s="4" t="s">
        <v>49</v>
      </c>
    </row>
    <row r="7" spans="1:26" x14ac:dyDescent="0.2">
      <c r="A7" s="4" t="s">
        <v>48</v>
      </c>
      <c r="B7" s="4" t="s">
        <v>57</v>
      </c>
    </row>
    <row r="8" spans="1:26" x14ac:dyDescent="0.2">
      <c r="A8" s="4" t="s">
        <v>46</v>
      </c>
      <c r="B8" s="4" t="s">
        <v>45</v>
      </c>
    </row>
    <row r="10" spans="1:26" x14ac:dyDescent="0.2">
      <c r="A10" s="7" t="s">
        <v>44</v>
      </c>
      <c r="B10" s="7">
        <v>1995</v>
      </c>
      <c r="C10" s="7">
        <v>1996</v>
      </c>
      <c r="D10" s="7">
        <v>1997</v>
      </c>
      <c r="E10" s="7">
        <v>1998</v>
      </c>
      <c r="F10" s="7">
        <v>1999</v>
      </c>
      <c r="G10" s="7">
        <v>2000</v>
      </c>
      <c r="H10" s="7">
        <v>2001</v>
      </c>
      <c r="I10" s="7">
        <v>2002</v>
      </c>
      <c r="J10" s="7">
        <v>2003</v>
      </c>
      <c r="K10" s="7">
        <v>2004</v>
      </c>
      <c r="L10" s="7">
        <v>2005</v>
      </c>
      <c r="M10" s="7">
        <v>2006</v>
      </c>
      <c r="N10" s="7">
        <v>2007</v>
      </c>
      <c r="O10" s="7">
        <v>2008</v>
      </c>
      <c r="P10" s="7">
        <v>2009</v>
      </c>
      <c r="Q10" s="7">
        <v>2010</v>
      </c>
      <c r="R10" s="7">
        <v>2011</v>
      </c>
      <c r="S10" s="7">
        <v>2012</v>
      </c>
      <c r="T10" s="7">
        <v>2013</v>
      </c>
      <c r="U10" s="7">
        <v>2014</v>
      </c>
      <c r="V10" s="7">
        <v>2015</v>
      </c>
      <c r="W10" s="7">
        <v>2016</v>
      </c>
      <c r="X10" s="7">
        <v>2017</v>
      </c>
      <c r="Y10" s="7">
        <v>2018</v>
      </c>
      <c r="Z10" s="7">
        <v>2019</v>
      </c>
    </row>
    <row r="11" spans="1:26" x14ac:dyDescent="0.2">
      <c r="A11" s="7" t="s">
        <v>1</v>
      </c>
      <c r="B11" s="5">
        <v>16962000</v>
      </c>
      <c r="C11" s="6" t="s">
        <v>40</v>
      </c>
      <c r="D11" s="6" t="s">
        <v>40</v>
      </c>
      <c r="E11" s="6" t="s">
        <v>40</v>
      </c>
      <c r="F11" s="6" t="s">
        <v>40</v>
      </c>
      <c r="G11" s="6" t="s">
        <v>40</v>
      </c>
      <c r="H11" s="6" t="s">
        <v>40</v>
      </c>
      <c r="I11" s="6" t="s">
        <v>40</v>
      </c>
      <c r="J11" s="6" t="s">
        <v>40</v>
      </c>
      <c r="K11" s="6" t="s">
        <v>40</v>
      </c>
      <c r="L11" s="6" t="s">
        <v>40</v>
      </c>
      <c r="M11" s="6" t="s">
        <v>40</v>
      </c>
      <c r="N11" s="6" t="s">
        <v>40</v>
      </c>
      <c r="O11" s="6" t="s">
        <v>40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6" t="s">
        <v>40</v>
      </c>
      <c r="X11" s="6" t="s">
        <v>40</v>
      </c>
      <c r="Y11" s="6" t="s">
        <v>40</v>
      </c>
      <c r="Z11" s="6" t="s">
        <v>40</v>
      </c>
    </row>
    <row r="12" spans="1:26" x14ac:dyDescent="0.2">
      <c r="A12" s="7" t="s">
        <v>2</v>
      </c>
      <c r="B12" s="6" t="s">
        <v>40</v>
      </c>
      <c r="C12" s="6" t="s">
        <v>40</v>
      </c>
      <c r="D12" s="6" t="s">
        <v>40</v>
      </c>
      <c r="E12" s="6" t="s">
        <v>40</v>
      </c>
      <c r="F12" s="5">
        <v>0</v>
      </c>
      <c r="G12" s="5">
        <v>0</v>
      </c>
      <c r="H12" s="5">
        <v>0</v>
      </c>
      <c r="I12" s="5">
        <v>0</v>
      </c>
      <c r="J12" s="6" t="s">
        <v>40</v>
      </c>
      <c r="K12" s="6" t="s">
        <v>40</v>
      </c>
      <c r="L12" s="6" t="s">
        <v>40</v>
      </c>
      <c r="M12" s="6" t="s">
        <v>40</v>
      </c>
      <c r="N12" s="6" t="s">
        <v>40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" t="s">
        <v>40</v>
      </c>
      <c r="X12" s="6" t="s">
        <v>40</v>
      </c>
      <c r="Y12" s="6" t="s">
        <v>40</v>
      </c>
      <c r="Z12" s="5">
        <v>0</v>
      </c>
    </row>
    <row r="13" spans="1:26" x14ac:dyDescent="0.2">
      <c r="A13" s="7" t="s">
        <v>3</v>
      </c>
      <c r="B13" s="5">
        <v>102302000</v>
      </c>
      <c r="C13" s="5">
        <v>141356000</v>
      </c>
      <c r="D13" s="5">
        <v>62885000</v>
      </c>
      <c r="E13" s="5">
        <v>55396000</v>
      </c>
      <c r="F13" s="5">
        <v>74473000</v>
      </c>
      <c r="G13" s="5">
        <v>73133000</v>
      </c>
      <c r="H13" s="5">
        <v>66927000</v>
      </c>
      <c r="I13" s="5">
        <v>57937000</v>
      </c>
      <c r="J13" s="6" t="s">
        <v>40</v>
      </c>
      <c r="K13" s="6" t="s">
        <v>40</v>
      </c>
      <c r="L13" s="6" t="s">
        <v>40</v>
      </c>
      <c r="M13" s="6" t="s">
        <v>40</v>
      </c>
      <c r="N13" s="6" t="s">
        <v>40</v>
      </c>
      <c r="O13" s="5">
        <v>54724000</v>
      </c>
      <c r="P13" s="6" t="s">
        <v>40</v>
      </c>
      <c r="Q13" s="5">
        <v>84897000</v>
      </c>
      <c r="R13" s="6" t="s">
        <v>40</v>
      </c>
      <c r="S13" s="5">
        <v>121005000</v>
      </c>
      <c r="T13" s="6" t="s">
        <v>40</v>
      </c>
      <c r="U13" s="6" t="s">
        <v>40</v>
      </c>
      <c r="V13" s="6" t="s">
        <v>40</v>
      </c>
      <c r="W13" s="6" t="s">
        <v>40</v>
      </c>
      <c r="X13" s="6" t="s">
        <v>40</v>
      </c>
      <c r="Y13" s="6" t="s">
        <v>40</v>
      </c>
      <c r="Z13" s="6" t="s">
        <v>40</v>
      </c>
    </row>
    <row r="14" spans="1:26" x14ac:dyDescent="0.2">
      <c r="A14" s="7" t="s">
        <v>4</v>
      </c>
      <c r="B14" s="6" t="s">
        <v>40</v>
      </c>
      <c r="C14" s="6" t="s">
        <v>40</v>
      </c>
      <c r="D14" s="6" t="s">
        <v>40</v>
      </c>
      <c r="E14" s="6" t="s">
        <v>40</v>
      </c>
      <c r="F14" s="6" t="s">
        <v>40</v>
      </c>
      <c r="G14" s="6" t="s">
        <v>40</v>
      </c>
      <c r="H14" s="6" t="s">
        <v>40</v>
      </c>
      <c r="I14" s="6" t="s">
        <v>40</v>
      </c>
      <c r="J14" s="6" t="s">
        <v>40</v>
      </c>
      <c r="K14" s="6" t="s">
        <v>40</v>
      </c>
      <c r="L14" s="6" t="s">
        <v>40</v>
      </c>
      <c r="M14" s="6" t="s">
        <v>40</v>
      </c>
      <c r="N14" s="6" t="s">
        <v>40</v>
      </c>
      <c r="O14" s="6" t="s">
        <v>40</v>
      </c>
      <c r="P14" s="6" t="s">
        <v>40</v>
      </c>
      <c r="Q14" s="6" t="s">
        <v>40</v>
      </c>
      <c r="R14" s="6" t="s">
        <v>40</v>
      </c>
      <c r="S14" s="6" t="s">
        <v>40</v>
      </c>
      <c r="T14" s="6" t="s">
        <v>40</v>
      </c>
      <c r="U14" s="6" t="s">
        <v>40</v>
      </c>
      <c r="V14" s="5">
        <v>22821000</v>
      </c>
      <c r="W14" s="6" t="s">
        <v>40</v>
      </c>
      <c r="X14" s="6" t="s">
        <v>40</v>
      </c>
      <c r="Y14" s="5">
        <v>31960000</v>
      </c>
      <c r="Z14" s="5">
        <v>0</v>
      </c>
    </row>
    <row r="15" spans="1:26" x14ac:dyDescent="0.2">
      <c r="A15" s="7" t="s">
        <v>5</v>
      </c>
      <c r="B15" s="6" t="s">
        <v>40</v>
      </c>
      <c r="C15" s="6" t="s">
        <v>40</v>
      </c>
      <c r="D15" s="6" t="s">
        <v>40</v>
      </c>
      <c r="E15" s="6" t="s">
        <v>40</v>
      </c>
      <c r="F15" s="6" t="s">
        <v>40</v>
      </c>
      <c r="G15" s="6" t="s">
        <v>40</v>
      </c>
      <c r="H15" s="6" t="s">
        <v>40</v>
      </c>
      <c r="I15" s="6" t="s">
        <v>40</v>
      </c>
      <c r="J15" s="6" t="s">
        <v>40</v>
      </c>
      <c r="K15" s="6" t="s">
        <v>40</v>
      </c>
      <c r="L15" s="6" t="s">
        <v>40</v>
      </c>
      <c r="M15" s="6" t="s">
        <v>40</v>
      </c>
      <c r="N15" s="6" t="s">
        <v>40</v>
      </c>
      <c r="O15" s="5">
        <v>0</v>
      </c>
      <c r="P15" s="6" t="s">
        <v>40</v>
      </c>
      <c r="Q15" s="6" t="s">
        <v>40</v>
      </c>
      <c r="R15" s="6" t="s">
        <v>40</v>
      </c>
      <c r="S15" s="6" t="s">
        <v>40</v>
      </c>
      <c r="T15" s="6" t="s">
        <v>40</v>
      </c>
      <c r="U15" s="5">
        <v>122414</v>
      </c>
      <c r="V15" s="5">
        <v>168220</v>
      </c>
      <c r="W15" s="5">
        <v>150859</v>
      </c>
      <c r="X15" s="6" t="s">
        <v>40</v>
      </c>
      <c r="Y15" s="5">
        <v>360077</v>
      </c>
      <c r="Z15" s="5">
        <v>700367</v>
      </c>
    </row>
    <row r="16" spans="1:26" x14ac:dyDescent="0.2">
      <c r="A16" s="7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 t="s">
        <v>40</v>
      </c>
      <c r="K16" s="6" t="s">
        <v>40</v>
      </c>
      <c r="L16" s="6" t="s">
        <v>40</v>
      </c>
      <c r="M16" s="6" t="s">
        <v>40</v>
      </c>
      <c r="N16" s="6" t="s">
        <v>40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x14ac:dyDescent="0.2">
      <c r="A17" s="7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6" t="s">
        <v>40</v>
      </c>
      <c r="I17" s="6" t="s">
        <v>40</v>
      </c>
      <c r="J17" s="6" t="s">
        <v>40</v>
      </c>
      <c r="K17" s="6" t="s">
        <v>40</v>
      </c>
      <c r="L17" s="6" t="s">
        <v>40</v>
      </c>
      <c r="M17" s="6" t="s">
        <v>40</v>
      </c>
      <c r="N17" s="6" t="s">
        <v>40</v>
      </c>
      <c r="O17" s="6" t="s">
        <v>40</v>
      </c>
      <c r="P17" s="6" t="s">
        <v>40</v>
      </c>
      <c r="Q17" s="6" t="s">
        <v>40</v>
      </c>
      <c r="R17" s="6" t="s">
        <v>40</v>
      </c>
      <c r="S17" s="5">
        <v>0</v>
      </c>
      <c r="T17" s="5">
        <v>0</v>
      </c>
      <c r="U17" s="5">
        <v>1657</v>
      </c>
      <c r="V17" s="5">
        <v>454</v>
      </c>
      <c r="W17" s="6" t="s">
        <v>40</v>
      </c>
      <c r="X17" s="5">
        <v>453</v>
      </c>
      <c r="Y17" s="5">
        <v>2435</v>
      </c>
      <c r="Z17" s="6" t="s">
        <v>40</v>
      </c>
    </row>
    <row r="18" spans="1:26" x14ac:dyDescent="0.2">
      <c r="A18" s="7" t="s">
        <v>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 t="s">
        <v>40</v>
      </c>
      <c r="K18" s="6" t="s">
        <v>40</v>
      </c>
      <c r="L18" s="6" t="s">
        <v>40</v>
      </c>
      <c r="M18" s="6" t="s">
        <v>40</v>
      </c>
      <c r="N18" s="6" t="s">
        <v>40</v>
      </c>
      <c r="O18" s="5">
        <v>0</v>
      </c>
      <c r="P18" s="5">
        <v>0</v>
      </c>
      <c r="Q18" s="5">
        <v>0</v>
      </c>
      <c r="R18" s="5">
        <v>0</v>
      </c>
      <c r="S18" s="6" t="s">
        <v>40</v>
      </c>
      <c r="T18" s="6" t="s">
        <v>40</v>
      </c>
      <c r="U18" s="6" t="s">
        <v>40</v>
      </c>
      <c r="V18" s="6" t="s">
        <v>40</v>
      </c>
      <c r="W18" s="6" t="s">
        <v>40</v>
      </c>
      <c r="X18" s="6" t="s">
        <v>40</v>
      </c>
      <c r="Y18" s="6" t="s">
        <v>40</v>
      </c>
      <c r="Z18" s="5">
        <v>0</v>
      </c>
    </row>
    <row r="19" spans="1:26" x14ac:dyDescent="0.2">
      <c r="A19" s="7" t="s">
        <v>9</v>
      </c>
      <c r="B19" s="6" t="s">
        <v>40</v>
      </c>
      <c r="C19" s="6" t="s">
        <v>40</v>
      </c>
      <c r="D19" s="6" t="s">
        <v>40</v>
      </c>
      <c r="E19" s="6" t="s">
        <v>40</v>
      </c>
      <c r="F19" s="6" t="s">
        <v>40</v>
      </c>
      <c r="G19" s="5">
        <v>23662000</v>
      </c>
      <c r="H19" s="5">
        <v>17929967</v>
      </c>
      <c r="I19" s="5">
        <v>20445891</v>
      </c>
      <c r="J19" s="6" t="s">
        <v>40</v>
      </c>
      <c r="K19" s="6" t="s">
        <v>40</v>
      </c>
      <c r="L19" s="6" t="s">
        <v>40</v>
      </c>
      <c r="M19" s="6" t="s">
        <v>40</v>
      </c>
      <c r="N19" s="6" t="s">
        <v>40</v>
      </c>
      <c r="O19" s="5">
        <v>26778666</v>
      </c>
      <c r="P19" s="5">
        <v>22999798</v>
      </c>
      <c r="Q19" s="5">
        <v>32299663</v>
      </c>
      <c r="R19" s="5">
        <v>15913880</v>
      </c>
      <c r="S19" s="5">
        <v>11244918</v>
      </c>
      <c r="T19" s="5">
        <v>27453476</v>
      </c>
      <c r="U19" s="5">
        <v>105034221</v>
      </c>
      <c r="V19" s="5">
        <v>139159000</v>
      </c>
      <c r="W19" s="5">
        <v>112978073</v>
      </c>
      <c r="X19" s="6" t="s">
        <v>40</v>
      </c>
      <c r="Y19" s="6" t="s">
        <v>40</v>
      </c>
      <c r="Z19" s="6" t="s">
        <v>40</v>
      </c>
    </row>
    <row r="20" spans="1:26" x14ac:dyDescent="0.2">
      <c r="A20" s="7" t="s">
        <v>10</v>
      </c>
      <c r="B20" s="5">
        <v>0</v>
      </c>
      <c r="C20" s="5">
        <v>114844000</v>
      </c>
      <c r="D20" s="5">
        <v>112273000</v>
      </c>
      <c r="E20" s="5">
        <v>106503000</v>
      </c>
      <c r="F20" s="6" t="s">
        <v>40</v>
      </c>
      <c r="G20" s="6" t="s">
        <v>40</v>
      </c>
      <c r="H20" s="6" t="s">
        <v>40</v>
      </c>
      <c r="I20" s="6" t="s">
        <v>40</v>
      </c>
      <c r="J20" s="6" t="s">
        <v>40</v>
      </c>
      <c r="K20" s="6" t="s">
        <v>40</v>
      </c>
      <c r="L20" s="6" t="s">
        <v>40</v>
      </c>
      <c r="M20" s="6" t="s">
        <v>40</v>
      </c>
      <c r="N20" s="6" t="s">
        <v>40</v>
      </c>
      <c r="O20" s="6" t="s">
        <v>40</v>
      </c>
      <c r="P20" s="6" t="s">
        <v>40</v>
      </c>
      <c r="Q20" s="6" t="s">
        <v>40</v>
      </c>
      <c r="R20" s="6" t="s">
        <v>40</v>
      </c>
      <c r="S20" s="6" t="s">
        <v>40</v>
      </c>
      <c r="T20" s="6" t="s">
        <v>40</v>
      </c>
      <c r="U20" s="6" t="s">
        <v>40</v>
      </c>
      <c r="V20" s="6" t="s">
        <v>40</v>
      </c>
      <c r="W20" s="6" t="s">
        <v>40</v>
      </c>
      <c r="X20" s="6" t="s">
        <v>40</v>
      </c>
      <c r="Y20" s="6" t="s">
        <v>40</v>
      </c>
      <c r="Z20" s="6" t="s">
        <v>40</v>
      </c>
    </row>
    <row r="21" spans="1:26" x14ac:dyDescent="0.2">
      <c r="A21" s="7" t="s">
        <v>11</v>
      </c>
      <c r="B21" s="6" t="s">
        <v>40</v>
      </c>
      <c r="C21" s="6" t="s">
        <v>40</v>
      </c>
      <c r="D21" s="6" t="s">
        <v>40</v>
      </c>
      <c r="E21" s="6" t="s">
        <v>40</v>
      </c>
      <c r="F21" s="6" t="s">
        <v>40</v>
      </c>
      <c r="G21" s="6" t="s">
        <v>40</v>
      </c>
      <c r="H21" s="6" t="s">
        <v>40</v>
      </c>
      <c r="I21" s="6" t="s">
        <v>40</v>
      </c>
      <c r="J21" s="6" t="s">
        <v>40</v>
      </c>
      <c r="K21" s="6" t="s">
        <v>40</v>
      </c>
      <c r="L21" s="6" t="s">
        <v>40</v>
      </c>
      <c r="M21" s="6" t="s">
        <v>40</v>
      </c>
      <c r="N21" s="6" t="s">
        <v>40</v>
      </c>
      <c r="O21" s="6" t="s">
        <v>40</v>
      </c>
      <c r="P21" s="6" t="s">
        <v>40</v>
      </c>
      <c r="Q21" s="6" t="s">
        <v>40</v>
      </c>
      <c r="R21" s="6" t="s">
        <v>40</v>
      </c>
      <c r="S21" s="6" t="s">
        <v>40</v>
      </c>
      <c r="T21" s="6" t="s">
        <v>40</v>
      </c>
      <c r="U21" s="6" t="s">
        <v>40</v>
      </c>
      <c r="V21" s="6" t="s">
        <v>40</v>
      </c>
      <c r="W21" s="6" t="s">
        <v>40</v>
      </c>
      <c r="X21" s="6" t="s">
        <v>40</v>
      </c>
      <c r="Y21" s="6" t="s">
        <v>40</v>
      </c>
      <c r="Z21" s="6" t="s">
        <v>40</v>
      </c>
    </row>
    <row r="22" spans="1:26" x14ac:dyDescent="0.2">
      <c r="A22" s="7" t="s">
        <v>12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 t="s">
        <v>40</v>
      </c>
      <c r="K22" s="6" t="s">
        <v>40</v>
      </c>
      <c r="L22" s="6" t="s">
        <v>40</v>
      </c>
      <c r="M22" s="6" t="s">
        <v>40</v>
      </c>
      <c r="N22" s="6" t="s">
        <v>40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pans="1:26" x14ac:dyDescent="0.2">
      <c r="A23" s="7" t="s">
        <v>13</v>
      </c>
      <c r="B23" s="6" t="s">
        <v>40</v>
      </c>
      <c r="C23" s="6" t="s">
        <v>40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 t="s">
        <v>40</v>
      </c>
      <c r="K23" s="6" t="s">
        <v>40</v>
      </c>
      <c r="L23" s="6" t="s">
        <v>40</v>
      </c>
      <c r="M23" s="6" t="s">
        <v>40</v>
      </c>
      <c r="N23" s="6" t="s">
        <v>40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">
      <c r="A24" s="7" t="s">
        <v>14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 t="s">
        <v>40</v>
      </c>
      <c r="K24" s="6" t="s">
        <v>40</v>
      </c>
      <c r="L24" s="6" t="s">
        <v>40</v>
      </c>
      <c r="M24" s="6" t="s">
        <v>40</v>
      </c>
      <c r="N24" s="6" t="s">
        <v>40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</row>
    <row r="25" spans="1:26" x14ac:dyDescent="0.2">
      <c r="A25" s="7" t="s">
        <v>15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6" t="s">
        <v>40</v>
      </c>
      <c r="K25" s="6" t="s">
        <v>40</v>
      </c>
      <c r="L25" s="6" t="s">
        <v>40</v>
      </c>
      <c r="M25" s="6" t="s">
        <v>40</v>
      </c>
      <c r="N25" s="6" t="s">
        <v>40</v>
      </c>
      <c r="O25" s="6" t="s">
        <v>40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6" t="s">
        <v>40</v>
      </c>
      <c r="V25" s="6" t="s">
        <v>40</v>
      </c>
      <c r="W25" s="5">
        <v>0</v>
      </c>
      <c r="X25" s="5">
        <v>0</v>
      </c>
      <c r="Y25" s="5">
        <v>0</v>
      </c>
      <c r="Z25" s="5">
        <v>0</v>
      </c>
    </row>
    <row r="26" spans="1:26" x14ac:dyDescent="0.2">
      <c r="A26" s="7" t="s">
        <v>16</v>
      </c>
      <c r="B26" s="6" t="s">
        <v>40</v>
      </c>
      <c r="C26" s="6" t="s">
        <v>40</v>
      </c>
      <c r="D26" s="6" t="s">
        <v>40</v>
      </c>
      <c r="E26" s="6" t="s">
        <v>40</v>
      </c>
      <c r="F26" s="6" t="s">
        <v>40</v>
      </c>
      <c r="G26" s="6" t="s">
        <v>40</v>
      </c>
      <c r="H26" s="6" t="s">
        <v>40</v>
      </c>
      <c r="I26" s="6" t="s">
        <v>40</v>
      </c>
      <c r="J26" s="6" t="s">
        <v>40</v>
      </c>
      <c r="K26" s="6" t="s">
        <v>40</v>
      </c>
      <c r="L26" s="6" t="s">
        <v>40</v>
      </c>
      <c r="M26" s="6" t="s">
        <v>40</v>
      </c>
      <c r="N26" s="6" t="s">
        <v>40</v>
      </c>
      <c r="O26" s="6" t="s">
        <v>40</v>
      </c>
      <c r="P26" s="6" t="s">
        <v>40</v>
      </c>
      <c r="Q26" s="6" t="s">
        <v>40</v>
      </c>
      <c r="R26" s="6" t="s">
        <v>40</v>
      </c>
      <c r="S26" s="6" t="s">
        <v>40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x14ac:dyDescent="0.2">
      <c r="A27" s="7" t="s">
        <v>17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6" t="s">
        <v>40</v>
      </c>
      <c r="K27" s="6" t="s">
        <v>40</v>
      </c>
      <c r="L27" s="6" t="s">
        <v>40</v>
      </c>
      <c r="M27" s="6" t="s">
        <v>40</v>
      </c>
      <c r="N27" s="6" t="s">
        <v>40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2">
      <c r="A28" s="7" t="s">
        <v>18</v>
      </c>
      <c r="B28" s="6" t="s">
        <v>40</v>
      </c>
      <c r="C28" s="6" t="s">
        <v>40</v>
      </c>
      <c r="D28" s="6" t="s">
        <v>40</v>
      </c>
      <c r="E28" s="6" t="s">
        <v>40</v>
      </c>
      <c r="F28" s="6" t="s">
        <v>40</v>
      </c>
      <c r="G28" s="6" t="s">
        <v>40</v>
      </c>
      <c r="H28" s="6" t="s">
        <v>40</v>
      </c>
      <c r="I28" s="6" t="s">
        <v>40</v>
      </c>
      <c r="J28" s="6" t="s">
        <v>40</v>
      </c>
      <c r="K28" s="6" t="s">
        <v>40</v>
      </c>
      <c r="L28" s="6" t="s">
        <v>40</v>
      </c>
      <c r="M28" s="6" t="s">
        <v>40</v>
      </c>
      <c r="N28" s="6" t="s">
        <v>40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">
      <c r="A29" s="7" t="s">
        <v>19</v>
      </c>
      <c r="B29" s="6" t="s">
        <v>40</v>
      </c>
      <c r="C29" s="6" t="s">
        <v>40</v>
      </c>
      <c r="D29" s="6" t="s">
        <v>40</v>
      </c>
      <c r="E29" s="6" t="s">
        <v>40</v>
      </c>
      <c r="F29" s="6" t="s">
        <v>40</v>
      </c>
      <c r="G29" s="6" t="s">
        <v>40</v>
      </c>
      <c r="H29" s="6" t="s">
        <v>40</v>
      </c>
      <c r="I29" s="6" t="s">
        <v>40</v>
      </c>
      <c r="J29" s="6" t="s">
        <v>40</v>
      </c>
      <c r="K29" s="6" t="s">
        <v>40</v>
      </c>
      <c r="L29" s="6" t="s">
        <v>40</v>
      </c>
      <c r="M29" s="6" t="s">
        <v>40</v>
      </c>
      <c r="N29" s="6" t="s">
        <v>40</v>
      </c>
      <c r="O29" s="5">
        <v>0</v>
      </c>
      <c r="P29" s="5">
        <v>0</v>
      </c>
      <c r="Q29" s="5">
        <v>0</v>
      </c>
      <c r="R29" s="5">
        <v>0</v>
      </c>
      <c r="S29" s="6" t="s">
        <v>40</v>
      </c>
      <c r="T29" s="6" t="s">
        <v>40</v>
      </c>
      <c r="U29" s="6" t="s">
        <v>40</v>
      </c>
      <c r="V29" s="6" t="s">
        <v>40</v>
      </c>
      <c r="W29" s="6" t="s">
        <v>40</v>
      </c>
      <c r="X29" s="6" t="s">
        <v>40</v>
      </c>
      <c r="Y29" s="6" t="s">
        <v>40</v>
      </c>
      <c r="Z29" s="6" t="s">
        <v>40</v>
      </c>
    </row>
    <row r="30" spans="1:26" x14ac:dyDescent="0.2">
      <c r="A30" s="7" t="s">
        <v>20</v>
      </c>
      <c r="B30" s="6" t="s">
        <v>40</v>
      </c>
      <c r="C30" s="6" t="s">
        <v>40</v>
      </c>
      <c r="D30" s="6" t="s">
        <v>40</v>
      </c>
      <c r="E30" s="6" t="s">
        <v>40</v>
      </c>
      <c r="F30" s="6" t="s">
        <v>40</v>
      </c>
      <c r="G30" s="5">
        <v>0</v>
      </c>
      <c r="H30" s="5">
        <v>0</v>
      </c>
      <c r="I30" s="5">
        <v>0</v>
      </c>
      <c r="J30" s="6" t="s">
        <v>40</v>
      </c>
      <c r="K30" s="6" t="s">
        <v>40</v>
      </c>
      <c r="L30" s="6" t="s">
        <v>40</v>
      </c>
      <c r="M30" s="6" t="s">
        <v>40</v>
      </c>
      <c r="N30" s="6" t="s">
        <v>40</v>
      </c>
      <c r="O30" s="6" t="s">
        <v>40</v>
      </c>
      <c r="P30" s="6" t="s">
        <v>40</v>
      </c>
      <c r="Q30" s="5">
        <v>2000</v>
      </c>
      <c r="R30" s="5">
        <v>3000</v>
      </c>
      <c r="S30" s="5">
        <v>3000</v>
      </c>
      <c r="T30" s="5">
        <v>3000</v>
      </c>
      <c r="U30" s="5">
        <v>3000</v>
      </c>
      <c r="V30" s="5">
        <v>3900</v>
      </c>
      <c r="W30" s="5">
        <v>2000</v>
      </c>
      <c r="X30" s="5">
        <v>2600</v>
      </c>
      <c r="Y30" s="5">
        <v>2300</v>
      </c>
      <c r="Z30" s="5">
        <v>6000</v>
      </c>
    </row>
    <row r="31" spans="1:26" x14ac:dyDescent="0.2">
      <c r="A31" s="7" t="s">
        <v>21</v>
      </c>
      <c r="B31" s="6" t="s">
        <v>40</v>
      </c>
      <c r="C31" s="6" t="s">
        <v>40</v>
      </c>
      <c r="D31" s="6" t="s">
        <v>40</v>
      </c>
      <c r="E31" s="6" t="s">
        <v>40</v>
      </c>
      <c r="F31" s="6" t="s">
        <v>40</v>
      </c>
      <c r="G31" s="6" t="s">
        <v>40</v>
      </c>
      <c r="H31" s="5">
        <v>0</v>
      </c>
      <c r="I31" s="5">
        <v>0</v>
      </c>
      <c r="J31" s="6" t="s">
        <v>40</v>
      </c>
      <c r="K31" s="6" t="s">
        <v>40</v>
      </c>
      <c r="L31" s="6" t="s">
        <v>40</v>
      </c>
      <c r="M31" s="6" t="s">
        <v>40</v>
      </c>
      <c r="N31" s="6" t="s">
        <v>40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x14ac:dyDescent="0.2">
      <c r="A32" s="7" t="s">
        <v>22</v>
      </c>
      <c r="B32" s="6" t="s">
        <v>40</v>
      </c>
      <c r="C32" s="6" t="s">
        <v>40</v>
      </c>
      <c r="D32" s="6" t="s">
        <v>40</v>
      </c>
      <c r="E32" s="6" t="s">
        <v>40</v>
      </c>
      <c r="F32" s="6" t="s">
        <v>40</v>
      </c>
      <c r="G32" s="5">
        <v>0</v>
      </c>
      <c r="H32" s="5">
        <v>0</v>
      </c>
      <c r="I32" s="5">
        <v>0</v>
      </c>
      <c r="J32" s="6" t="s">
        <v>40</v>
      </c>
      <c r="K32" s="6" t="s">
        <v>40</v>
      </c>
      <c r="L32" s="6" t="s">
        <v>40</v>
      </c>
      <c r="M32" s="6" t="s">
        <v>40</v>
      </c>
      <c r="N32" s="6" t="s">
        <v>40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3" spans="1:26" x14ac:dyDescent="0.2">
      <c r="A33" s="7" t="s">
        <v>23</v>
      </c>
      <c r="B33" s="6" t="s">
        <v>40</v>
      </c>
      <c r="C33" s="6" t="s">
        <v>40</v>
      </c>
      <c r="D33" s="6" t="s">
        <v>40</v>
      </c>
      <c r="E33" s="6" t="s">
        <v>40</v>
      </c>
      <c r="F33" s="6" t="s">
        <v>40</v>
      </c>
      <c r="G33" s="6" t="s">
        <v>40</v>
      </c>
      <c r="H33" s="6" t="s">
        <v>40</v>
      </c>
      <c r="I33" s="5">
        <v>41572000</v>
      </c>
      <c r="J33" s="6" t="s">
        <v>40</v>
      </c>
      <c r="K33" s="6" t="s">
        <v>40</v>
      </c>
      <c r="L33" s="6" t="s">
        <v>40</v>
      </c>
      <c r="M33" s="6" t="s">
        <v>40</v>
      </c>
      <c r="N33" s="6" t="s">
        <v>40</v>
      </c>
      <c r="O33" s="6" t="s">
        <v>40</v>
      </c>
      <c r="P33" s="6" t="s">
        <v>40</v>
      </c>
      <c r="Q33" s="6" t="s">
        <v>40</v>
      </c>
      <c r="R33" s="6" t="s">
        <v>40</v>
      </c>
      <c r="S33" s="6" t="s">
        <v>40</v>
      </c>
      <c r="T33" s="6" t="s">
        <v>40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x14ac:dyDescent="0.2">
      <c r="A34" s="7" t="s">
        <v>24</v>
      </c>
      <c r="B34" s="6" t="s">
        <v>40</v>
      </c>
      <c r="C34" s="6" t="s">
        <v>40</v>
      </c>
      <c r="D34" s="6" t="s">
        <v>40</v>
      </c>
      <c r="E34" s="6" t="s">
        <v>40</v>
      </c>
      <c r="F34" s="6" t="s">
        <v>40</v>
      </c>
      <c r="G34" s="6" t="s">
        <v>40</v>
      </c>
      <c r="H34" s="5">
        <v>0</v>
      </c>
      <c r="I34" s="5">
        <v>0</v>
      </c>
      <c r="J34" s="6" t="s">
        <v>40</v>
      </c>
      <c r="K34" s="6" t="s">
        <v>40</v>
      </c>
      <c r="L34" s="6" t="s">
        <v>40</v>
      </c>
      <c r="M34" s="6" t="s">
        <v>40</v>
      </c>
      <c r="N34" s="6" t="s">
        <v>40</v>
      </c>
      <c r="O34" s="6" t="s">
        <v>40</v>
      </c>
      <c r="P34" s="6" t="s">
        <v>40</v>
      </c>
      <c r="Q34" s="6" t="s">
        <v>40</v>
      </c>
      <c r="R34" s="6" t="s">
        <v>40</v>
      </c>
      <c r="S34" s="6" t="s">
        <v>40</v>
      </c>
      <c r="T34" s="6" t="s">
        <v>40</v>
      </c>
      <c r="U34" s="6" t="s">
        <v>40</v>
      </c>
      <c r="V34" s="6" t="s">
        <v>40</v>
      </c>
      <c r="W34" s="6" t="s">
        <v>40</v>
      </c>
      <c r="X34" s="6" t="s">
        <v>40</v>
      </c>
      <c r="Y34" s="6" t="s">
        <v>40</v>
      </c>
      <c r="Z34" s="6" t="s">
        <v>40</v>
      </c>
    </row>
    <row r="35" spans="1:26" x14ac:dyDescent="0.2">
      <c r="A35" s="7" t="s">
        <v>25</v>
      </c>
      <c r="B35" s="6" t="s">
        <v>40</v>
      </c>
      <c r="C35" s="6" t="s">
        <v>40</v>
      </c>
      <c r="D35" s="6" t="s">
        <v>40</v>
      </c>
      <c r="E35" s="6" t="s">
        <v>40</v>
      </c>
      <c r="F35" s="6" t="s">
        <v>40</v>
      </c>
      <c r="G35" s="6" t="s">
        <v>40</v>
      </c>
      <c r="H35" s="6" t="s">
        <v>40</v>
      </c>
      <c r="I35" s="6" t="s">
        <v>40</v>
      </c>
      <c r="J35" s="6" t="s">
        <v>40</v>
      </c>
      <c r="K35" s="6" t="s">
        <v>40</v>
      </c>
      <c r="L35" s="6" t="s">
        <v>40</v>
      </c>
      <c r="M35" s="6" t="s">
        <v>40</v>
      </c>
      <c r="N35" s="6" t="s">
        <v>40</v>
      </c>
      <c r="O35" s="6" t="s">
        <v>40</v>
      </c>
      <c r="P35" s="6" t="s">
        <v>40</v>
      </c>
      <c r="Q35" s="6" t="s">
        <v>40</v>
      </c>
      <c r="R35" s="6" t="s">
        <v>40</v>
      </c>
      <c r="S35" s="6" t="s">
        <v>40</v>
      </c>
      <c r="T35" s="6" t="s">
        <v>40</v>
      </c>
      <c r="U35" s="6" t="s">
        <v>40</v>
      </c>
      <c r="V35" s="5">
        <v>46993560</v>
      </c>
      <c r="W35" s="5">
        <v>37314700</v>
      </c>
      <c r="X35" s="5">
        <v>30964121</v>
      </c>
      <c r="Y35" s="5">
        <v>38129400</v>
      </c>
      <c r="Z35" s="5">
        <v>39546431</v>
      </c>
    </row>
    <row r="36" spans="1:26" x14ac:dyDescent="0.2">
      <c r="A36" s="7" t="s">
        <v>26</v>
      </c>
      <c r="B36" s="6" t="s">
        <v>40</v>
      </c>
      <c r="C36" s="6" t="s">
        <v>40</v>
      </c>
      <c r="D36" s="6" t="s">
        <v>40</v>
      </c>
      <c r="E36" s="6" t="s">
        <v>40</v>
      </c>
      <c r="F36" s="6" t="s">
        <v>40</v>
      </c>
      <c r="G36" s="6" t="s">
        <v>40</v>
      </c>
      <c r="H36" s="6" t="s">
        <v>40</v>
      </c>
      <c r="I36" s="6" t="s">
        <v>40</v>
      </c>
      <c r="J36" s="6" t="s">
        <v>40</v>
      </c>
      <c r="K36" s="6" t="s">
        <v>40</v>
      </c>
      <c r="L36" s="6" t="s">
        <v>40</v>
      </c>
      <c r="M36" s="6" t="s">
        <v>40</v>
      </c>
      <c r="N36" s="6" t="s">
        <v>40</v>
      </c>
      <c r="O36" s="6" t="s">
        <v>40</v>
      </c>
      <c r="P36" s="6" t="s">
        <v>40</v>
      </c>
      <c r="Q36" s="6" t="s">
        <v>40</v>
      </c>
      <c r="R36" s="6" t="s">
        <v>40</v>
      </c>
      <c r="S36" s="6" t="s">
        <v>40</v>
      </c>
      <c r="T36" s="6" t="s">
        <v>40</v>
      </c>
      <c r="U36" s="6" t="s">
        <v>40</v>
      </c>
      <c r="V36" s="5">
        <v>4434000</v>
      </c>
      <c r="W36" s="5">
        <v>3117000</v>
      </c>
      <c r="X36" s="5">
        <v>3043000</v>
      </c>
      <c r="Y36" s="5">
        <v>2997000</v>
      </c>
      <c r="Z36" s="5">
        <v>3012000</v>
      </c>
    </row>
    <row r="37" spans="1:26" x14ac:dyDescent="0.2">
      <c r="A37" s="7" t="s">
        <v>27</v>
      </c>
      <c r="B37" s="6" t="s">
        <v>40</v>
      </c>
      <c r="C37" s="6" t="s">
        <v>40</v>
      </c>
      <c r="D37" s="6" t="s">
        <v>40</v>
      </c>
      <c r="E37" s="6" t="s">
        <v>40</v>
      </c>
      <c r="F37" s="6" t="s">
        <v>40</v>
      </c>
      <c r="G37" s="6" t="s">
        <v>40</v>
      </c>
      <c r="H37" s="6" t="s">
        <v>40</v>
      </c>
      <c r="I37" s="6" t="s">
        <v>40</v>
      </c>
      <c r="J37" s="6" t="s">
        <v>40</v>
      </c>
      <c r="K37" s="6" t="s">
        <v>40</v>
      </c>
      <c r="L37" s="6" t="s">
        <v>40</v>
      </c>
      <c r="M37" s="6" t="s">
        <v>40</v>
      </c>
      <c r="N37" s="6" t="s">
        <v>40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x14ac:dyDescent="0.2">
      <c r="A38" s="7" t="s">
        <v>28</v>
      </c>
      <c r="B38" s="6" t="s">
        <v>40</v>
      </c>
      <c r="C38" s="6" t="s">
        <v>40</v>
      </c>
      <c r="D38" s="6" t="s">
        <v>40</v>
      </c>
      <c r="E38" s="6" t="s">
        <v>40</v>
      </c>
      <c r="F38" s="6" t="s">
        <v>40</v>
      </c>
      <c r="G38" s="6" t="s">
        <v>40</v>
      </c>
      <c r="H38" s="6" t="s">
        <v>40</v>
      </c>
      <c r="I38" s="5">
        <v>0</v>
      </c>
      <c r="J38" s="6" t="s">
        <v>40</v>
      </c>
      <c r="K38" s="6" t="s">
        <v>40</v>
      </c>
      <c r="L38" s="6" t="s">
        <v>40</v>
      </c>
      <c r="M38" s="6" t="s">
        <v>40</v>
      </c>
      <c r="N38" s="6" t="s">
        <v>40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2">
      <c r="A39" s="7" t="s">
        <v>29</v>
      </c>
      <c r="B39" s="6" t="s">
        <v>40</v>
      </c>
      <c r="C39" s="6" t="s">
        <v>40</v>
      </c>
      <c r="D39" s="6" t="s">
        <v>40</v>
      </c>
      <c r="E39" s="6" t="s">
        <v>40</v>
      </c>
      <c r="F39" s="6" t="s">
        <v>40</v>
      </c>
      <c r="G39" s="6" t="s">
        <v>40</v>
      </c>
      <c r="H39" s="5">
        <v>0</v>
      </c>
      <c r="I39" s="5">
        <v>0</v>
      </c>
      <c r="J39" s="6" t="s">
        <v>40</v>
      </c>
      <c r="K39" s="6" t="s">
        <v>40</v>
      </c>
      <c r="L39" s="6" t="s">
        <v>40</v>
      </c>
      <c r="M39" s="6" t="s">
        <v>40</v>
      </c>
      <c r="N39" s="6" t="s">
        <v>40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2">
      <c r="A40" s="7" t="s">
        <v>30</v>
      </c>
      <c r="B40" s="6" t="s">
        <v>40</v>
      </c>
      <c r="C40" s="6" t="s">
        <v>40</v>
      </c>
      <c r="D40" s="6" t="s">
        <v>40</v>
      </c>
      <c r="E40" s="6" t="s">
        <v>40</v>
      </c>
      <c r="F40" s="6" t="s">
        <v>40</v>
      </c>
      <c r="G40" s="6" t="s">
        <v>40</v>
      </c>
      <c r="H40" s="6" t="s">
        <v>40</v>
      </c>
      <c r="I40" s="6" t="s">
        <v>40</v>
      </c>
      <c r="J40" s="6" t="s">
        <v>40</v>
      </c>
      <c r="K40" s="6" t="s">
        <v>40</v>
      </c>
      <c r="L40" s="6" t="s">
        <v>40</v>
      </c>
      <c r="M40" s="6" t="s">
        <v>40</v>
      </c>
      <c r="N40" s="6" t="s">
        <v>40</v>
      </c>
      <c r="O40" s="5">
        <v>2000</v>
      </c>
      <c r="P40" s="5">
        <v>2000</v>
      </c>
      <c r="Q40" s="5">
        <v>2000</v>
      </c>
      <c r="R40" s="5">
        <v>2000</v>
      </c>
      <c r="S40" s="5">
        <v>2000</v>
      </c>
      <c r="T40" s="5">
        <v>1000</v>
      </c>
      <c r="U40" s="5">
        <v>2000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</row>
    <row r="41" spans="1:26" x14ac:dyDescent="0.2">
      <c r="A41" s="7" t="s">
        <v>31</v>
      </c>
      <c r="B41" s="6" t="s">
        <v>40</v>
      </c>
      <c r="C41" s="6" t="s">
        <v>40</v>
      </c>
      <c r="D41" s="6" t="s">
        <v>40</v>
      </c>
      <c r="E41" s="6" t="s">
        <v>40</v>
      </c>
      <c r="F41" s="6" t="s">
        <v>40</v>
      </c>
      <c r="G41" s="6" t="s">
        <v>40</v>
      </c>
      <c r="H41" s="6" t="s">
        <v>40</v>
      </c>
      <c r="I41" s="6" t="s">
        <v>40</v>
      </c>
      <c r="J41" s="6" t="s">
        <v>40</v>
      </c>
      <c r="K41" s="6" t="s">
        <v>40</v>
      </c>
      <c r="L41" s="6" t="s">
        <v>40</v>
      </c>
      <c r="M41" s="6" t="s">
        <v>40</v>
      </c>
      <c r="N41" s="6" t="s">
        <v>40</v>
      </c>
      <c r="O41" s="6" t="s">
        <v>40</v>
      </c>
      <c r="P41" s="6" t="s">
        <v>40</v>
      </c>
      <c r="Q41" s="6" t="s">
        <v>40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6" t="s">
        <v>40</v>
      </c>
      <c r="X41" s="5">
        <v>0</v>
      </c>
      <c r="Y41" s="5">
        <v>0</v>
      </c>
      <c r="Z41" s="5">
        <v>0</v>
      </c>
    </row>
    <row r="42" spans="1:26" x14ac:dyDescent="0.2">
      <c r="A42" s="7" t="s">
        <v>32</v>
      </c>
      <c r="B42" s="6" t="s">
        <v>40</v>
      </c>
      <c r="C42" s="6" t="s">
        <v>40</v>
      </c>
      <c r="D42" s="6" t="s">
        <v>40</v>
      </c>
      <c r="E42" s="6" t="s">
        <v>40</v>
      </c>
      <c r="F42" s="6" t="s">
        <v>40</v>
      </c>
      <c r="G42" s="6" t="s">
        <v>40</v>
      </c>
      <c r="H42" s="6" t="s">
        <v>40</v>
      </c>
      <c r="I42" s="6" t="s">
        <v>40</v>
      </c>
      <c r="J42" s="6" t="s">
        <v>40</v>
      </c>
      <c r="K42" s="6" t="s">
        <v>40</v>
      </c>
      <c r="L42" s="6" t="s">
        <v>40</v>
      </c>
      <c r="M42" s="6" t="s">
        <v>40</v>
      </c>
      <c r="N42" s="6" t="s">
        <v>40</v>
      </c>
      <c r="O42" s="6" t="s">
        <v>40</v>
      </c>
      <c r="P42" s="6" t="s">
        <v>40</v>
      </c>
      <c r="Q42" s="6" t="s">
        <v>40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</row>
    <row r="43" spans="1:26" x14ac:dyDescent="0.2">
      <c r="A43" s="7" t="s">
        <v>33</v>
      </c>
      <c r="B43" s="6" t="s">
        <v>40</v>
      </c>
      <c r="C43" s="6" t="s">
        <v>40</v>
      </c>
      <c r="D43" s="6" t="s">
        <v>40</v>
      </c>
      <c r="E43" s="6" t="s">
        <v>40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  <c r="O43" s="6" t="s">
        <v>40</v>
      </c>
      <c r="P43" s="6" t="s">
        <v>40</v>
      </c>
      <c r="Q43" s="6" t="s">
        <v>40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">
      <c r="A44" s="7" t="s">
        <v>34</v>
      </c>
      <c r="B44" s="6" t="s">
        <v>40</v>
      </c>
      <c r="C44" s="6" t="s">
        <v>40</v>
      </c>
      <c r="D44" s="6" t="s">
        <v>40</v>
      </c>
      <c r="E44" s="6" t="s">
        <v>40</v>
      </c>
      <c r="F44" s="6" t="s">
        <v>40</v>
      </c>
      <c r="G44" s="6" t="s">
        <v>40</v>
      </c>
      <c r="H44" s="6" t="s">
        <v>40</v>
      </c>
      <c r="I44" s="6" t="s">
        <v>40</v>
      </c>
      <c r="J44" s="6" t="s">
        <v>40</v>
      </c>
      <c r="K44" s="6" t="s">
        <v>40</v>
      </c>
      <c r="L44" s="6" t="s">
        <v>40</v>
      </c>
      <c r="M44" s="6" t="s">
        <v>40</v>
      </c>
      <c r="N44" s="6" t="s">
        <v>40</v>
      </c>
      <c r="O44" s="6" t="s">
        <v>40</v>
      </c>
      <c r="P44" s="6" t="s">
        <v>40</v>
      </c>
      <c r="Q44" s="6" t="s">
        <v>40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6" t="s">
        <v>40</v>
      </c>
    </row>
    <row r="45" spans="1:26" x14ac:dyDescent="0.2">
      <c r="A45" s="7" t="s">
        <v>43</v>
      </c>
      <c r="B45" s="6" t="s">
        <v>40</v>
      </c>
      <c r="C45" s="6" t="s">
        <v>40</v>
      </c>
      <c r="D45" s="6" t="s">
        <v>40</v>
      </c>
      <c r="E45" s="6" t="s">
        <v>40</v>
      </c>
      <c r="F45" s="6" t="s">
        <v>40</v>
      </c>
      <c r="G45" s="6" t="s">
        <v>40</v>
      </c>
      <c r="H45" s="6" t="s">
        <v>40</v>
      </c>
      <c r="I45" s="6" t="s">
        <v>40</v>
      </c>
      <c r="J45" s="6" t="s">
        <v>40</v>
      </c>
      <c r="K45" s="6" t="s">
        <v>40</v>
      </c>
      <c r="L45" s="6" t="s">
        <v>40</v>
      </c>
      <c r="M45" s="6" t="s">
        <v>40</v>
      </c>
      <c r="N45" s="6" t="s">
        <v>40</v>
      </c>
      <c r="O45" s="5">
        <v>453098767</v>
      </c>
      <c r="P45" s="5">
        <v>419740816</v>
      </c>
      <c r="Q45" s="5">
        <v>457792295</v>
      </c>
      <c r="R45" s="5">
        <v>400275043</v>
      </c>
      <c r="S45" s="5">
        <v>414840866</v>
      </c>
      <c r="T45" s="5">
        <v>370294463</v>
      </c>
      <c r="U45" s="5">
        <v>452515580</v>
      </c>
      <c r="V45" s="5">
        <v>434127426</v>
      </c>
      <c r="W45" s="5">
        <v>362724516</v>
      </c>
      <c r="X45" s="5">
        <v>360000000</v>
      </c>
      <c r="Y45" s="5">
        <v>379244809</v>
      </c>
      <c r="Z45" s="5">
        <v>376149187</v>
      </c>
    </row>
    <row r="46" spans="1:26" x14ac:dyDescent="0.2">
      <c r="A46" s="7" t="s">
        <v>42</v>
      </c>
      <c r="B46" s="6" t="s">
        <v>40</v>
      </c>
      <c r="C46" s="6" t="s">
        <v>40</v>
      </c>
      <c r="D46" s="6" t="s">
        <v>40</v>
      </c>
      <c r="E46" s="6" t="s">
        <v>40</v>
      </c>
      <c r="F46" s="6" t="s">
        <v>40</v>
      </c>
      <c r="G46" s="6" t="s">
        <v>40</v>
      </c>
      <c r="H46" s="6" t="s">
        <v>40</v>
      </c>
      <c r="I46" s="6" t="s">
        <v>40</v>
      </c>
      <c r="J46" s="6" t="s">
        <v>40</v>
      </c>
      <c r="K46" s="6" t="s">
        <v>40</v>
      </c>
      <c r="L46" s="6" t="s">
        <v>40</v>
      </c>
      <c r="M46" s="6" t="s">
        <v>40</v>
      </c>
      <c r="N46" s="6" t="s">
        <v>40</v>
      </c>
      <c r="O46" s="5">
        <v>453098767</v>
      </c>
      <c r="P46" s="5">
        <v>419820816</v>
      </c>
      <c r="Q46" s="5">
        <v>457832295</v>
      </c>
      <c r="R46" s="5">
        <v>400356043</v>
      </c>
      <c r="S46" s="5">
        <v>414960866</v>
      </c>
      <c r="T46" s="5">
        <v>370414463</v>
      </c>
      <c r="U46" s="5">
        <v>452637994</v>
      </c>
      <c r="V46" s="5">
        <v>434295646</v>
      </c>
      <c r="W46" s="5">
        <v>362875375</v>
      </c>
      <c r="X46" s="5">
        <v>385400077</v>
      </c>
      <c r="Y46" s="5">
        <v>379604886</v>
      </c>
      <c r="Z46" s="5">
        <v>376849554</v>
      </c>
    </row>
    <row r="47" spans="1:26" x14ac:dyDescent="0.2">
      <c r="A47" s="7" t="s">
        <v>35</v>
      </c>
      <c r="B47" s="6" t="s">
        <v>40</v>
      </c>
      <c r="C47" s="6" t="s">
        <v>40</v>
      </c>
      <c r="D47" s="6" t="s">
        <v>40</v>
      </c>
      <c r="E47" s="6" t="s">
        <v>40</v>
      </c>
      <c r="F47" s="6" t="s">
        <v>40</v>
      </c>
      <c r="G47" s="6" t="s">
        <v>40</v>
      </c>
      <c r="H47" s="6" t="s">
        <v>40</v>
      </c>
      <c r="I47" s="6" t="s">
        <v>40</v>
      </c>
      <c r="J47" s="6" t="s">
        <v>40</v>
      </c>
      <c r="K47" s="6" t="s">
        <v>40</v>
      </c>
      <c r="L47" s="6" t="s">
        <v>40</v>
      </c>
      <c r="M47" s="6" t="s">
        <v>40</v>
      </c>
      <c r="N47" s="6" t="s">
        <v>40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9" spans="1:2" x14ac:dyDescent="0.2">
      <c r="A49" s="4" t="s">
        <v>41</v>
      </c>
    </row>
    <row r="50" spans="1:2" x14ac:dyDescent="0.2">
      <c r="A50" s="4" t="s">
        <v>40</v>
      </c>
      <c r="B50" s="4" t="s">
        <v>39</v>
      </c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50"/>
  <sheetViews>
    <sheetView topLeftCell="A7" zoomScaleNormal="100" workbookViewId="0">
      <selection activeCell="A49" sqref="A49"/>
    </sheetView>
  </sheetViews>
  <sheetFormatPr baseColWidth="10" defaultColWidth="10.28515625" defaultRowHeight="14.25" x14ac:dyDescent="0.2"/>
  <cols>
    <col min="1" max="6" width="10.28515625" style="3"/>
    <col min="7" max="8" width="11.28515625" style="3" bestFit="1" customWidth="1"/>
    <col min="9" max="17" width="10.28515625" style="3"/>
    <col min="18" max="18" width="11.140625" style="3" bestFit="1" customWidth="1"/>
    <col min="19" max="16384" width="10.28515625" style="3"/>
  </cols>
  <sheetData>
    <row r="1" spans="1:37" x14ac:dyDescent="0.2">
      <c r="A1" s="4" t="s">
        <v>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3" spans="1:37" x14ac:dyDescent="0.2">
      <c r="A3" s="4" t="s">
        <v>52</v>
      </c>
      <c r="B3" s="8">
        <v>44258.542326388888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37" x14ac:dyDescent="0.2">
      <c r="A4" s="4" t="s">
        <v>51</v>
      </c>
      <c r="B4" s="8">
        <v>44298.446597465278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37" x14ac:dyDescent="0.2">
      <c r="A5" s="4" t="s">
        <v>50</v>
      </c>
      <c r="B5" s="4" t="s">
        <v>49</v>
      </c>
      <c r="C5" s="4"/>
      <c r="D5" s="4"/>
      <c r="E5" s="4"/>
      <c r="F5" s="4"/>
      <c r="G5" s="4"/>
      <c r="H5" s="4"/>
      <c r="I5" s="4"/>
      <c r="J5" s="4"/>
      <c r="K5" s="4"/>
      <c r="L5" s="4"/>
    </row>
    <row r="7" spans="1:37" x14ac:dyDescent="0.2">
      <c r="A7" s="4" t="s">
        <v>48</v>
      </c>
      <c r="B7" s="4" t="s">
        <v>58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37" x14ac:dyDescent="0.2">
      <c r="A8" s="4" t="s">
        <v>46</v>
      </c>
      <c r="B8" s="4" t="s">
        <v>45</v>
      </c>
      <c r="C8" s="4"/>
      <c r="D8" s="4"/>
      <c r="E8" s="4"/>
      <c r="F8" s="4"/>
      <c r="G8" s="4"/>
      <c r="H8" s="4"/>
      <c r="I8" s="4"/>
      <c r="J8" s="4"/>
      <c r="K8" s="4"/>
      <c r="L8" s="4"/>
    </row>
    <row r="10" spans="1:37" x14ac:dyDescent="0.2">
      <c r="A10" s="7" t="s">
        <v>44</v>
      </c>
      <c r="B10" s="7">
        <v>1984</v>
      </c>
      <c r="C10" s="7">
        <v>1985</v>
      </c>
      <c r="D10" s="7">
        <v>1986</v>
      </c>
      <c r="E10" s="7">
        <v>1987</v>
      </c>
      <c r="F10" s="7">
        <v>1988</v>
      </c>
      <c r="G10" s="7">
        <v>1989</v>
      </c>
      <c r="H10" s="7">
        <v>1990</v>
      </c>
      <c r="I10" s="7">
        <v>1991</v>
      </c>
      <c r="J10" s="7">
        <v>1992</v>
      </c>
      <c r="K10" s="7">
        <v>1993</v>
      </c>
      <c r="L10" s="7">
        <v>1994</v>
      </c>
      <c r="M10" s="7">
        <v>1995</v>
      </c>
      <c r="N10" s="7">
        <v>1996</v>
      </c>
      <c r="O10" s="7">
        <v>1997</v>
      </c>
      <c r="P10" s="7">
        <v>1998</v>
      </c>
      <c r="Q10" s="7">
        <v>1999</v>
      </c>
      <c r="R10" s="7">
        <v>2000</v>
      </c>
      <c r="S10" s="7">
        <v>2001</v>
      </c>
      <c r="T10" s="7">
        <v>2002</v>
      </c>
      <c r="U10" s="7">
        <v>2003</v>
      </c>
      <c r="V10" s="7">
        <v>2004</v>
      </c>
      <c r="W10" s="7">
        <v>2005</v>
      </c>
      <c r="X10" s="7">
        <v>2006</v>
      </c>
      <c r="Y10" s="7">
        <v>2007</v>
      </c>
      <c r="Z10" s="7">
        <v>2008</v>
      </c>
      <c r="AA10" s="7">
        <v>2009</v>
      </c>
      <c r="AB10" s="7">
        <v>2010</v>
      </c>
      <c r="AC10" s="7">
        <v>2011</v>
      </c>
      <c r="AD10" s="7">
        <v>2012</v>
      </c>
      <c r="AE10" s="7">
        <v>2013</v>
      </c>
      <c r="AF10" s="7">
        <v>2014</v>
      </c>
      <c r="AG10" s="7">
        <v>2015</v>
      </c>
      <c r="AH10" s="7">
        <v>2016</v>
      </c>
      <c r="AI10" s="7">
        <v>2017</v>
      </c>
      <c r="AJ10" s="7">
        <v>2018</v>
      </c>
      <c r="AK10" s="7">
        <v>2019</v>
      </c>
    </row>
    <row r="11" spans="1:37" x14ac:dyDescent="0.2">
      <c r="A11" s="7" t="s">
        <v>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5">
        <v>22612000</v>
      </c>
      <c r="N11" s="5">
        <v>20480000</v>
      </c>
      <c r="O11" s="5">
        <v>19042000</v>
      </c>
      <c r="P11" s="5">
        <v>21654000</v>
      </c>
      <c r="Q11" s="5">
        <v>21234000</v>
      </c>
      <c r="R11" s="5">
        <v>22908000</v>
      </c>
      <c r="S11" s="5">
        <v>19468000</v>
      </c>
      <c r="T11" s="5">
        <v>0</v>
      </c>
      <c r="U11" s="6" t="s">
        <v>40</v>
      </c>
      <c r="V11" s="6" t="s">
        <v>40</v>
      </c>
      <c r="W11" s="6" t="s">
        <v>40</v>
      </c>
      <c r="X11" s="6" t="s">
        <v>40</v>
      </c>
      <c r="Y11" s="6" t="s">
        <v>40</v>
      </c>
      <c r="Z11" s="6" t="s">
        <v>40</v>
      </c>
      <c r="AA11" s="6" t="s">
        <v>40</v>
      </c>
      <c r="AB11" s="5">
        <v>0</v>
      </c>
      <c r="AC11" s="5">
        <v>0</v>
      </c>
      <c r="AD11" s="6" t="s">
        <v>40</v>
      </c>
      <c r="AE11" s="6" t="s">
        <v>40</v>
      </c>
      <c r="AF11" s="6" t="s">
        <v>40</v>
      </c>
      <c r="AG11" s="6" t="s">
        <v>40</v>
      </c>
      <c r="AH11" s="6" t="s">
        <v>40</v>
      </c>
      <c r="AI11" s="6" t="s">
        <v>40</v>
      </c>
      <c r="AJ11" s="6" t="s">
        <v>40</v>
      </c>
      <c r="AK11" s="6" t="s">
        <v>40</v>
      </c>
    </row>
    <row r="12" spans="1:37" x14ac:dyDescent="0.2">
      <c r="A12" s="7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 t="s">
        <v>40</v>
      </c>
      <c r="N12" s="6" t="s">
        <v>40</v>
      </c>
      <c r="O12" s="6" t="s">
        <v>40</v>
      </c>
      <c r="P12" s="6" t="s">
        <v>40</v>
      </c>
      <c r="Q12" s="6" t="s">
        <v>40</v>
      </c>
      <c r="R12" s="6" t="s">
        <v>40</v>
      </c>
      <c r="S12" s="6" t="s">
        <v>40</v>
      </c>
      <c r="T12" s="6" t="s">
        <v>40</v>
      </c>
      <c r="U12" s="6" t="s">
        <v>40</v>
      </c>
      <c r="V12" s="6" t="s">
        <v>40</v>
      </c>
      <c r="W12" s="6" t="s">
        <v>40</v>
      </c>
      <c r="X12" s="6" t="s">
        <v>40</v>
      </c>
      <c r="Y12" s="6" t="s">
        <v>40</v>
      </c>
      <c r="Z12" s="6" t="s">
        <v>40</v>
      </c>
      <c r="AA12" s="6" t="s">
        <v>40</v>
      </c>
      <c r="AB12" s="6" t="s">
        <v>40</v>
      </c>
      <c r="AC12" s="6" t="s">
        <v>40</v>
      </c>
      <c r="AD12" s="6" t="s">
        <v>40</v>
      </c>
      <c r="AE12" s="6" t="s">
        <v>40</v>
      </c>
      <c r="AF12" s="6" t="s">
        <v>40</v>
      </c>
      <c r="AG12" s="5">
        <v>800940000</v>
      </c>
      <c r="AH12" s="5">
        <v>712197000</v>
      </c>
      <c r="AI12" s="5">
        <v>963857000</v>
      </c>
      <c r="AJ12" s="5">
        <v>718367000</v>
      </c>
      <c r="AK12" s="5">
        <v>647030000</v>
      </c>
    </row>
    <row r="13" spans="1:37" x14ac:dyDescent="0.2">
      <c r="A13" s="7" t="s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 t="s">
        <v>40</v>
      </c>
      <c r="N13" s="5">
        <v>109141000</v>
      </c>
      <c r="O13" s="6" t="s">
        <v>40</v>
      </c>
      <c r="P13" s="6" t="s">
        <v>40</v>
      </c>
      <c r="Q13" s="6" t="s">
        <v>40</v>
      </c>
      <c r="R13" s="6" t="s">
        <v>40</v>
      </c>
      <c r="S13" s="6" t="s">
        <v>40</v>
      </c>
      <c r="T13" s="6" t="s">
        <v>40</v>
      </c>
      <c r="U13" s="6" t="s">
        <v>40</v>
      </c>
      <c r="V13" s="6" t="s">
        <v>40</v>
      </c>
      <c r="W13" s="6" t="s">
        <v>40</v>
      </c>
      <c r="X13" s="6" t="s">
        <v>40</v>
      </c>
      <c r="Y13" s="6" t="s">
        <v>40</v>
      </c>
      <c r="Z13" s="5">
        <v>223773000</v>
      </c>
      <c r="AA13" s="5">
        <v>173258000</v>
      </c>
      <c r="AB13" s="5">
        <v>317894000</v>
      </c>
      <c r="AC13" s="5">
        <v>333578000</v>
      </c>
      <c r="AD13" s="5">
        <v>287396000</v>
      </c>
      <c r="AE13" s="5">
        <v>257284000</v>
      </c>
      <c r="AF13" s="5">
        <v>254032000</v>
      </c>
      <c r="AG13" s="5">
        <v>252556000</v>
      </c>
      <c r="AH13" s="5">
        <v>292350000</v>
      </c>
      <c r="AI13" s="5">
        <v>262568000</v>
      </c>
      <c r="AJ13" s="5">
        <v>274965000</v>
      </c>
      <c r="AK13" s="5">
        <v>288876000</v>
      </c>
    </row>
    <row r="14" spans="1:37" x14ac:dyDescent="0.2">
      <c r="A14" s="7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 t="s">
        <v>40</v>
      </c>
      <c r="N14" s="6" t="s">
        <v>40</v>
      </c>
      <c r="O14" s="6" t="s">
        <v>40</v>
      </c>
      <c r="P14" s="6" t="s">
        <v>40</v>
      </c>
      <c r="Q14" s="6" t="s">
        <v>40</v>
      </c>
      <c r="R14" s="5">
        <v>435717000</v>
      </c>
      <c r="S14" s="5">
        <v>460521000</v>
      </c>
      <c r="T14" s="5">
        <v>425855000</v>
      </c>
      <c r="U14" s="6" t="s">
        <v>40</v>
      </c>
      <c r="V14" s="6" t="s">
        <v>40</v>
      </c>
      <c r="W14" s="6" t="s">
        <v>40</v>
      </c>
      <c r="X14" s="6" t="s">
        <v>40</v>
      </c>
      <c r="Y14" s="6" t="s">
        <v>40</v>
      </c>
      <c r="Z14" s="6" t="s">
        <v>40</v>
      </c>
      <c r="AA14" s="6" t="s">
        <v>40</v>
      </c>
      <c r="AB14" s="5">
        <v>221767000</v>
      </c>
      <c r="AC14" s="6" t="s">
        <v>40</v>
      </c>
      <c r="AD14" s="6" t="s">
        <v>40</v>
      </c>
      <c r="AE14" s="6" t="s">
        <v>40</v>
      </c>
      <c r="AF14" s="6" t="s">
        <v>40</v>
      </c>
      <c r="AG14" s="6" t="s">
        <v>40</v>
      </c>
      <c r="AH14" s="6" t="s">
        <v>40</v>
      </c>
      <c r="AI14" s="6" t="s">
        <v>40</v>
      </c>
      <c r="AJ14" s="6" t="s">
        <v>40</v>
      </c>
      <c r="AK14" s="6" t="s">
        <v>40</v>
      </c>
    </row>
    <row r="15" spans="1:37" x14ac:dyDescent="0.2">
      <c r="A15" s="7" t="s">
        <v>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5">
        <v>0</v>
      </c>
      <c r="N15" s="5">
        <v>0</v>
      </c>
      <c r="O15" s="5">
        <v>93687</v>
      </c>
      <c r="P15" s="5">
        <v>0</v>
      </c>
      <c r="Q15" s="5">
        <v>0</v>
      </c>
      <c r="R15" s="5">
        <v>0</v>
      </c>
      <c r="S15" s="6" t="s">
        <v>40</v>
      </c>
      <c r="T15" s="5">
        <v>0</v>
      </c>
      <c r="U15" s="6" t="s">
        <v>40</v>
      </c>
      <c r="V15" s="6" t="s">
        <v>40</v>
      </c>
      <c r="W15" s="6" t="s">
        <v>40</v>
      </c>
      <c r="X15" s="6" t="s">
        <v>40</v>
      </c>
      <c r="Y15" s="6" t="s">
        <v>40</v>
      </c>
      <c r="Z15" s="6" t="s">
        <v>40</v>
      </c>
      <c r="AA15" s="5">
        <v>0</v>
      </c>
      <c r="AB15" s="6" t="s">
        <v>40</v>
      </c>
      <c r="AC15" s="5">
        <v>2430071</v>
      </c>
      <c r="AD15" s="6" t="s">
        <v>40</v>
      </c>
      <c r="AE15" s="6" t="s">
        <v>40</v>
      </c>
      <c r="AF15" s="6" t="s">
        <v>40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</row>
    <row r="16" spans="1:37" x14ac:dyDescent="0.2">
      <c r="A16" s="7" t="s">
        <v>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6" t="s">
        <v>40</v>
      </c>
      <c r="V16" s="6" t="s">
        <v>40</v>
      </c>
      <c r="W16" s="6" t="s">
        <v>40</v>
      </c>
      <c r="X16" s="6" t="s">
        <v>40</v>
      </c>
      <c r="Y16" s="6" t="s">
        <v>40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6" t="s">
        <v>40</v>
      </c>
    </row>
    <row r="17" spans="1:37" x14ac:dyDescent="0.2">
      <c r="A17" s="7" t="s">
        <v>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 t="s">
        <v>40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6" t="s">
        <v>40</v>
      </c>
      <c r="V17" s="6" t="s">
        <v>40</v>
      </c>
      <c r="W17" s="6" t="s">
        <v>40</v>
      </c>
      <c r="X17" s="6" t="s">
        <v>40</v>
      </c>
      <c r="Y17" s="6" t="s">
        <v>40</v>
      </c>
      <c r="Z17" s="6" t="s">
        <v>40</v>
      </c>
      <c r="AA17" s="6" t="s">
        <v>40</v>
      </c>
      <c r="AB17" s="5">
        <v>0</v>
      </c>
      <c r="AC17" s="6" t="s">
        <v>40</v>
      </c>
      <c r="AD17" s="5">
        <v>0</v>
      </c>
      <c r="AE17" s="5">
        <v>0</v>
      </c>
      <c r="AF17" s="5">
        <v>0</v>
      </c>
      <c r="AG17" s="5">
        <v>0</v>
      </c>
      <c r="AH17" s="6" t="s">
        <v>40</v>
      </c>
      <c r="AI17" s="5">
        <v>24078</v>
      </c>
      <c r="AJ17" s="5">
        <v>22440</v>
      </c>
      <c r="AK17" s="6" t="s">
        <v>40</v>
      </c>
    </row>
    <row r="18" spans="1:37" x14ac:dyDescent="0.2">
      <c r="A18" s="7" t="s">
        <v>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6" t="s">
        <v>40</v>
      </c>
      <c r="V18" s="6" t="s">
        <v>40</v>
      </c>
      <c r="W18" s="6" t="s">
        <v>40</v>
      </c>
      <c r="X18" s="6" t="s">
        <v>40</v>
      </c>
      <c r="Y18" s="6" t="s">
        <v>40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</row>
    <row r="19" spans="1:37" x14ac:dyDescent="0.2">
      <c r="A19" s="7" t="s">
        <v>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6" t="s">
        <v>40</v>
      </c>
      <c r="V19" s="6" t="s">
        <v>40</v>
      </c>
      <c r="W19" s="6" t="s">
        <v>40</v>
      </c>
      <c r="X19" s="6" t="s">
        <v>40</v>
      </c>
      <c r="Y19" s="6" t="s">
        <v>40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</row>
    <row r="20" spans="1:37" x14ac:dyDescent="0.2">
      <c r="A20" s="7" t="s">
        <v>10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5">
        <v>0</v>
      </c>
      <c r="N20" s="6" t="s">
        <v>40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6" t="s">
        <v>40</v>
      </c>
      <c r="V20" s="6" t="s">
        <v>40</v>
      </c>
      <c r="W20" s="6" t="s">
        <v>40</v>
      </c>
      <c r="X20" s="6" t="s">
        <v>40</v>
      </c>
      <c r="Y20" s="6" t="s">
        <v>40</v>
      </c>
      <c r="Z20" s="6" t="s">
        <v>40</v>
      </c>
      <c r="AA20" s="6" t="s">
        <v>40</v>
      </c>
      <c r="AB20" s="6" t="s">
        <v>40</v>
      </c>
      <c r="AC20" s="6" t="s">
        <v>40</v>
      </c>
      <c r="AD20" s="6" t="s">
        <v>40</v>
      </c>
      <c r="AE20" s="6" t="s">
        <v>40</v>
      </c>
      <c r="AF20" s="6" t="s">
        <v>40</v>
      </c>
      <c r="AG20" s="6" t="s">
        <v>40</v>
      </c>
      <c r="AH20" s="6" t="s">
        <v>40</v>
      </c>
      <c r="AI20" s="6" t="s">
        <v>40</v>
      </c>
      <c r="AJ20" s="6" t="s">
        <v>40</v>
      </c>
      <c r="AK20" s="6" t="s">
        <v>40</v>
      </c>
    </row>
    <row r="21" spans="1:37" x14ac:dyDescent="0.2">
      <c r="A21" s="7" t="s">
        <v>11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 t="s">
        <v>40</v>
      </c>
      <c r="N21" s="6" t="s">
        <v>40</v>
      </c>
      <c r="O21" s="6" t="s">
        <v>40</v>
      </c>
      <c r="P21" s="6" t="s">
        <v>40</v>
      </c>
      <c r="Q21" s="6" t="s">
        <v>40</v>
      </c>
      <c r="R21" s="6" t="s">
        <v>40</v>
      </c>
      <c r="S21" s="6" t="s">
        <v>40</v>
      </c>
      <c r="T21" s="6" t="s">
        <v>40</v>
      </c>
      <c r="U21" s="6" t="s">
        <v>40</v>
      </c>
      <c r="V21" s="6" t="s">
        <v>40</v>
      </c>
      <c r="W21" s="6" t="s">
        <v>40</v>
      </c>
      <c r="X21" s="6" t="s">
        <v>40</v>
      </c>
      <c r="Y21" s="6" t="s">
        <v>40</v>
      </c>
      <c r="Z21" s="6" t="s">
        <v>40</v>
      </c>
      <c r="AA21" s="6" t="s">
        <v>40</v>
      </c>
      <c r="AB21" s="6" t="s">
        <v>40</v>
      </c>
      <c r="AC21" s="6" t="s">
        <v>40</v>
      </c>
      <c r="AD21" s="6" t="s">
        <v>40</v>
      </c>
      <c r="AE21" s="6" t="s">
        <v>40</v>
      </c>
      <c r="AF21" s="6" t="s">
        <v>40</v>
      </c>
      <c r="AG21" s="6" t="s">
        <v>40</v>
      </c>
      <c r="AH21" s="6" t="s">
        <v>40</v>
      </c>
      <c r="AI21" s="6" t="s">
        <v>40</v>
      </c>
      <c r="AJ21" s="6" t="s">
        <v>40</v>
      </c>
      <c r="AK21" s="6" t="s">
        <v>40</v>
      </c>
    </row>
    <row r="22" spans="1:37" x14ac:dyDescent="0.2">
      <c r="A22" s="7" t="s">
        <v>12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6" t="s">
        <v>40</v>
      </c>
      <c r="V22" s="6" t="s">
        <v>40</v>
      </c>
      <c r="W22" s="6" t="s">
        <v>40</v>
      </c>
      <c r="X22" s="6" t="s">
        <v>40</v>
      </c>
      <c r="Y22" s="6" t="s">
        <v>40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</row>
    <row r="23" spans="1:37" x14ac:dyDescent="0.2">
      <c r="A23" s="7" t="s">
        <v>13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 t="s">
        <v>40</v>
      </c>
      <c r="N23" s="6" t="s">
        <v>40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6" t="s">
        <v>40</v>
      </c>
      <c r="V23" s="6" t="s">
        <v>40</v>
      </c>
      <c r="W23" s="6" t="s">
        <v>40</v>
      </c>
      <c r="X23" s="6" t="s">
        <v>40</v>
      </c>
      <c r="Y23" s="6" t="s">
        <v>40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</row>
    <row r="24" spans="1:37" x14ac:dyDescent="0.2">
      <c r="A24" s="7" t="s">
        <v>14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6" t="s">
        <v>40</v>
      </c>
      <c r="V24" s="6" t="s">
        <v>40</v>
      </c>
      <c r="W24" s="6" t="s">
        <v>40</v>
      </c>
      <c r="X24" s="6" t="s">
        <v>40</v>
      </c>
      <c r="Y24" s="6" t="s">
        <v>40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</row>
    <row r="25" spans="1:37" x14ac:dyDescent="0.2">
      <c r="A25" s="7" t="s">
        <v>15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5">
        <v>0</v>
      </c>
      <c r="N25" s="5">
        <v>7578000</v>
      </c>
      <c r="O25" s="5">
        <v>11717000</v>
      </c>
      <c r="P25" s="5">
        <v>12287000</v>
      </c>
      <c r="Q25" s="5">
        <v>12194000</v>
      </c>
      <c r="R25" s="5">
        <v>10913000</v>
      </c>
      <c r="S25" s="5">
        <v>8966600</v>
      </c>
      <c r="T25" s="5">
        <v>10114700</v>
      </c>
      <c r="U25" s="6" t="s">
        <v>40</v>
      </c>
      <c r="V25" s="6" t="s">
        <v>40</v>
      </c>
      <c r="W25" s="6" t="s">
        <v>40</v>
      </c>
      <c r="X25" s="6" t="s">
        <v>40</v>
      </c>
      <c r="Y25" s="6" t="s">
        <v>40</v>
      </c>
      <c r="Z25" s="6" t="s">
        <v>40</v>
      </c>
      <c r="AA25" s="5">
        <v>9895000</v>
      </c>
      <c r="AB25" s="6" t="s">
        <v>40</v>
      </c>
      <c r="AC25" s="6" t="s">
        <v>40</v>
      </c>
      <c r="AD25" s="6" t="s">
        <v>40</v>
      </c>
      <c r="AE25" s="6" t="s">
        <v>40</v>
      </c>
      <c r="AF25" s="6" t="s">
        <v>40</v>
      </c>
      <c r="AG25" s="6" t="s">
        <v>40</v>
      </c>
      <c r="AH25" s="6" t="s">
        <v>40</v>
      </c>
      <c r="AI25" s="6" t="s">
        <v>40</v>
      </c>
      <c r="AJ25" s="6" t="s">
        <v>40</v>
      </c>
      <c r="AK25" s="6" t="s">
        <v>40</v>
      </c>
    </row>
    <row r="26" spans="1:37" x14ac:dyDescent="0.2">
      <c r="A26" s="7" t="s">
        <v>16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 t="s">
        <v>40</v>
      </c>
      <c r="N26" s="6" t="s">
        <v>40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6" t="s">
        <v>40</v>
      </c>
      <c r="V26" s="6" t="s">
        <v>40</v>
      </c>
      <c r="W26" s="6" t="s">
        <v>40</v>
      </c>
      <c r="X26" s="6" t="s">
        <v>40</v>
      </c>
      <c r="Y26" s="6" t="s">
        <v>40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149543000</v>
      </c>
      <c r="AK26" s="5">
        <v>137696000</v>
      </c>
    </row>
    <row r="27" spans="1:37" x14ac:dyDescent="0.2">
      <c r="A27" s="7" t="s">
        <v>17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6" t="s">
        <v>40</v>
      </c>
      <c r="V27" s="6" t="s">
        <v>40</v>
      </c>
      <c r="W27" s="6" t="s">
        <v>40</v>
      </c>
      <c r="X27" s="6" t="s">
        <v>40</v>
      </c>
      <c r="Y27" s="6" t="s">
        <v>40</v>
      </c>
      <c r="Z27" s="6" t="s">
        <v>40</v>
      </c>
      <c r="AA27" s="6" t="s">
        <v>40</v>
      </c>
      <c r="AB27" s="6" t="s">
        <v>40</v>
      </c>
      <c r="AC27" s="6" t="s">
        <v>40</v>
      </c>
      <c r="AD27" s="6" t="s">
        <v>40</v>
      </c>
      <c r="AE27" s="5">
        <v>0</v>
      </c>
      <c r="AF27" s="5">
        <v>0</v>
      </c>
      <c r="AG27" s="5">
        <v>0</v>
      </c>
      <c r="AH27" s="5">
        <v>0</v>
      </c>
      <c r="AI27" s="6" t="s">
        <v>40</v>
      </c>
      <c r="AJ27" s="6" t="s">
        <v>40</v>
      </c>
      <c r="AK27" s="6" t="s">
        <v>40</v>
      </c>
    </row>
    <row r="28" spans="1:37" x14ac:dyDescent="0.2">
      <c r="A28" s="7" t="s">
        <v>18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 t="s">
        <v>40</v>
      </c>
      <c r="N28" s="6" t="s">
        <v>40</v>
      </c>
      <c r="O28" s="6" t="s">
        <v>40</v>
      </c>
      <c r="P28" s="6" t="s">
        <v>40</v>
      </c>
      <c r="Q28" s="6" t="s">
        <v>40</v>
      </c>
      <c r="R28" s="6" t="s">
        <v>40</v>
      </c>
      <c r="S28" s="6" t="s">
        <v>40</v>
      </c>
      <c r="T28" s="6" t="s">
        <v>40</v>
      </c>
      <c r="U28" s="6" t="s">
        <v>40</v>
      </c>
      <c r="V28" s="6" t="s">
        <v>40</v>
      </c>
      <c r="W28" s="6" t="s">
        <v>40</v>
      </c>
      <c r="X28" s="6" t="s">
        <v>40</v>
      </c>
      <c r="Y28" s="6" t="s">
        <v>40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</row>
    <row r="29" spans="1:37" x14ac:dyDescent="0.2">
      <c r="A29" s="7" t="s">
        <v>19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 t="s">
        <v>40</v>
      </c>
      <c r="N29" s="6" t="s">
        <v>40</v>
      </c>
      <c r="O29" s="6" t="s">
        <v>40</v>
      </c>
      <c r="P29" s="6" t="s">
        <v>40</v>
      </c>
      <c r="Q29" s="6" t="s">
        <v>40</v>
      </c>
      <c r="R29" s="6" t="s">
        <v>40</v>
      </c>
      <c r="S29" s="6" t="s">
        <v>40</v>
      </c>
      <c r="T29" s="6" t="s">
        <v>40</v>
      </c>
      <c r="U29" s="6" t="s">
        <v>40</v>
      </c>
      <c r="V29" s="6" t="s">
        <v>40</v>
      </c>
      <c r="W29" s="6" t="s">
        <v>40</v>
      </c>
      <c r="X29" s="6" t="s">
        <v>40</v>
      </c>
      <c r="Y29" s="6" t="s">
        <v>40</v>
      </c>
      <c r="Z29" s="5">
        <v>0</v>
      </c>
      <c r="AA29" s="5">
        <v>0</v>
      </c>
      <c r="AB29" s="5">
        <v>0</v>
      </c>
      <c r="AC29" s="5">
        <v>0</v>
      </c>
      <c r="AD29" s="6" t="s">
        <v>40</v>
      </c>
      <c r="AE29" s="6" t="s">
        <v>40</v>
      </c>
      <c r="AF29" s="6" t="s">
        <v>40</v>
      </c>
      <c r="AG29" s="6" t="s">
        <v>40</v>
      </c>
      <c r="AH29" s="6" t="s">
        <v>40</v>
      </c>
      <c r="AI29" s="6" t="s">
        <v>40</v>
      </c>
      <c r="AJ29" s="6" t="s">
        <v>40</v>
      </c>
      <c r="AK29" s="6" t="s">
        <v>40</v>
      </c>
    </row>
    <row r="30" spans="1:37" x14ac:dyDescent="0.2">
      <c r="A30" s="7" t="s">
        <v>20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 t="s">
        <v>40</v>
      </c>
      <c r="N30" s="6" t="s">
        <v>40</v>
      </c>
      <c r="O30" s="6" t="s">
        <v>40</v>
      </c>
      <c r="P30" s="6" t="s">
        <v>40</v>
      </c>
      <c r="Q30" s="6" t="s">
        <v>40</v>
      </c>
      <c r="R30" s="5">
        <v>0</v>
      </c>
      <c r="S30" s="5">
        <v>0</v>
      </c>
      <c r="T30" s="5">
        <v>0</v>
      </c>
      <c r="U30" s="6" t="s">
        <v>40</v>
      </c>
      <c r="V30" s="6" t="s">
        <v>40</v>
      </c>
      <c r="W30" s="6" t="s">
        <v>40</v>
      </c>
      <c r="X30" s="6" t="s">
        <v>40</v>
      </c>
      <c r="Y30" s="6" t="s">
        <v>40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</row>
    <row r="31" spans="1:37" x14ac:dyDescent="0.2">
      <c r="A31" s="7" t="s">
        <v>21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 t="s">
        <v>40</v>
      </c>
      <c r="N31" s="6" t="s">
        <v>40</v>
      </c>
      <c r="O31" s="6" t="s">
        <v>40</v>
      </c>
      <c r="P31" s="6" t="s">
        <v>40</v>
      </c>
      <c r="Q31" s="6" t="s">
        <v>40</v>
      </c>
      <c r="R31" s="6" t="s">
        <v>40</v>
      </c>
      <c r="S31" s="5">
        <v>0</v>
      </c>
      <c r="T31" s="5">
        <v>0</v>
      </c>
      <c r="U31" s="6" t="s">
        <v>40</v>
      </c>
      <c r="V31" s="6" t="s">
        <v>40</v>
      </c>
      <c r="W31" s="6" t="s">
        <v>40</v>
      </c>
      <c r="X31" s="6" t="s">
        <v>40</v>
      </c>
      <c r="Y31" s="6" t="s">
        <v>40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</row>
    <row r="32" spans="1:37" x14ac:dyDescent="0.2">
      <c r="A32" s="7" t="s">
        <v>22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 t="s">
        <v>40</v>
      </c>
      <c r="N32" s="6" t="s">
        <v>40</v>
      </c>
      <c r="O32" s="6" t="s">
        <v>40</v>
      </c>
      <c r="P32" s="6" t="s">
        <v>40</v>
      </c>
      <c r="Q32" s="6" t="s">
        <v>40</v>
      </c>
      <c r="R32" s="5">
        <v>0</v>
      </c>
      <c r="S32" s="5">
        <v>0</v>
      </c>
      <c r="T32" s="5">
        <v>0</v>
      </c>
      <c r="U32" s="6" t="s">
        <v>40</v>
      </c>
      <c r="V32" s="6" t="s">
        <v>40</v>
      </c>
      <c r="W32" s="6" t="s">
        <v>40</v>
      </c>
      <c r="X32" s="6" t="s">
        <v>40</v>
      </c>
      <c r="Y32" s="6" t="s">
        <v>40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12</v>
      </c>
      <c r="AI32" s="5">
        <v>0</v>
      </c>
      <c r="AJ32" s="5">
        <v>0</v>
      </c>
      <c r="AK32" s="5">
        <v>0</v>
      </c>
    </row>
    <row r="33" spans="1:37" x14ac:dyDescent="0.2">
      <c r="A33" s="7" t="s">
        <v>23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 t="s">
        <v>40</v>
      </c>
      <c r="N33" s="6" t="s">
        <v>40</v>
      </c>
      <c r="O33" s="6" t="s">
        <v>40</v>
      </c>
      <c r="P33" s="6" t="s">
        <v>40</v>
      </c>
      <c r="Q33" s="6" t="s">
        <v>40</v>
      </c>
      <c r="R33" s="6" t="s">
        <v>40</v>
      </c>
      <c r="S33" s="6" t="s">
        <v>40</v>
      </c>
      <c r="T33" s="5">
        <v>111341000</v>
      </c>
      <c r="U33" s="6" t="s">
        <v>40</v>
      </c>
      <c r="V33" s="6" t="s">
        <v>40</v>
      </c>
      <c r="W33" s="6" t="s">
        <v>40</v>
      </c>
      <c r="X33" s="6" t="s">
        <v>40</v>
      </c>
      <c r="Y33" s="6" t="s">
        <v>40</v>
      </c>
      <c r="Z33" s="5">
        <v>121519000</v>
      </c>
      <c r="AA33" s="5">
        <v>83944000</v>
      </c>
      <c r="AB33" s="5">
        <v>119740000</v>
      </c>
      <c r="AC33" s="5">
        <v>112440000</v>
      </c>
      <c r="AD33" s="5">
        <v>102642000</v>
      </c>
      <c r="AE33" s="5">
        <v>111108000</v>
      </c>
      <c r="AF33" s="5">
        <v>110871000</v>
      </c>
      <c r="AG33" s="5">
        <v>113166000</v>
      </c>
      <c r="AH33" s="5">
        <v>107844000</v>
      </c>
      <c r="AI33" s="5">
        <v>101430000</v>
      </c>
      <c r="AJ33" s="5">
        <v>106283000</v>
      </c>
      <c r="AK33" s="5">
        <v>99147000</v>
      </c>
    </row>
    <row r="34" spans="1:37" x14ac:dyDescent="0.2">
      <c r="A34" s="7" t="s">
        <v>24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 t="s">
        <v>40</v>
      </c>
      <c r="N34" s="6" t="s">
        <v>40</v>
      </c>
      <c r="O34" s="6" t="s">
        <v>40</v>
      </c>
      <c r="P34" s="6" t="s">
        <v>40</v>
      </c>
      <c r="Q34" s="6" t="s">
        <v>40</v>
      </c>
      <c r="R34" s="6" t="s">
        <v>40</v>
      </c>
      <c r="S34" s="6" t="s">
        <v>40</v>
      </c>
      <c r="T34" s="6" t="s">
        <v>40</v>
      </c>
      <c r="U34" s="6" t="s">
        <v>40</v>
      </c>
      <c r="V34" s="6" t="s">
        <v>40</v>
      </c>
      <c r="W34" s="6" t="s">
        <v>40</v>
      </c>
      <c r="X34" s="6" t="s">
        <v>40</v>
      </c>
      <c r="Y34" s="6" t="s">
        <v>40</v>
      </c>
      <c r="Z34" s="5">
        <v>179847000</v>
      </c>
      <c r="AA34" s="5">
        <v>95308000</v>
      </c>
      <c r="AB34" s="5">
        <v>160524000</v>
      </c>
      <c r="AC34" s="5">
        <v>171473000</v>
      </c>
      <c r="AD34" s="5">
        <v>149276000</v>
      </c>
      <c r="AE34" s="5">
        <v>172617000</v>
      </c>
      <c r="AF34" s="5">
        <v>144221000</v>
      </c>
      <c r="AG34" s="5">
        <v>147834000</v>
      </c>
      <c r="AH34" s="5">
        <v>154009000</v>
      </c>
      <c r="AI34" s="5">
        <v>177607000</v>
      </c>
      <c r="AJ34" s="6" t="s">
        <v>40</v>
      </c>
      <c r="AK34" s="5">
        <v>138519000</v>
      </c>
    </row>
    <row r="35" spans="1:37" x14ac:dyDescent="0.2">
      <c r="A35" s="7" t="s">
        <v>25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 t="s">
        <v>40</v>
      </c>
      <c r="N35" s="6" t="s">
        <v>40</v>
      </c>
      <c r="O35" s="6" t="s">
        <v>40</v>
      </c>
      <c r="P35" s="6" t="s">
        <v>40</v>
      </c>
      <c r="Q35" s="6" t="s">
        <v>40</v>
      </c>
      <c r="R35" s="6" t="s">
        <v>40</v>
      </c>
      <c r="S35" s="6" t="s">
        <v>40</v>
      </c>
      <c r="T35" s="5">
        <v>0</v>
      </c>
      <c r="U35" s="6" t="s">
        <v>40</v>
      </c>
      <c r="V35" s="6" t="s">
        <v>40</v>
      </c>
      <c r="W35" s="6" t="s">
        <v>40</v>
      </c>
      <c r="X35" s="6" t="s">
        <v>40</v>
      </c>
      <c r="Y35" s="6" t="s">
        <v>40</v>
      </c>
      <c r="Z35" s="6" t="s">
        <v>40</v>
      </c>
      <c r="AA35" s="6" t="s">
        <v>40</v>
      </c>
      <c r="AB35" s="6" t="s">
        <v>40</v>
      </c>
      <c r="AC35" s="6" t="s">
        <v>40</v>
      </c>
      <c r="AD35" s="6" t="s">
        <v>40</v>
      </c>
      <c r="AE35" s="6" t="s">
        <v>40</v>
      </c>
      <c r="AF35" s="6" t="s">
        <v>40</v>
      </c>
      <c r="AG35" s="6" t="s">
        <v>40</v>
      </c>
      <c r="AH35" s="6" t="s">
        <v>40</v>
      </c>
      <c r="AI35" s="6" t="s">
        <v>40</v>
      </c>
      <c r="AJ35" s="6" t="s">
        <v>40</v>
      </c>
      <c r="AK35" s="6" t="s">
        <v>40</v>
      </c>
    </row>
    <row r="36" spans="1:37" x14ac:dyDescent="0.2">
      <c r="A36" s="7" t="s">
        <v>26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 t="s">
        <v>40</v>
      </c>
      <c r="N36" s="6" t="s">
        <v>40</v>
      </c>
      <c r="O36" s="6" t="s">
        <v>40</v>
      </c>
      <c r="P36" s="6" t="s">
        <v>40</v>
      </c>
      <c r="Q36" s="6" t="s">
        <v>40</v>
      </c>
      <c r="R36" s="6" t="s">
        <v>40</v>
      </c>
      <c r="S36" s="6" t="s">
        <v>40</v>
      </c>
      <c r="T36" s="5">
        <v>0</v>
      </c>
      <c r="U36" s="6" t="s">
        <v>40</v>
      </c>
      <c r="V36" s="6" t="s">
        <v>40</v>
      </c>
      <c r="W36" s="6" t="s">
        <v>40</v>
      </c>
      <c r="X36" s="6" t="s">
        <v>40</v>
      </c>
      <c r="Y36" s="6" t="s">
        <v>40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</row>
    <row r="37" spans="1:37" x14ac:dyDescent="0.2">
      <c r="A37" s="7" t="s">
        <v>27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 t="s">
        <v>40</v>
      </c>
      <c r="N37" s="6" t="s">
        <v>40</v>
      </c>
      <c r="O37" s="6" t="s">
        <v>40</v>
      </c>
      <c r="P37" s="6" t="s">
        <v>40</v>
      </c>
      <c r="Q37" s="6" t="s">
        <v>40</v>
      </c>
      <c r="R37" s="5">
        <v>0</v>
      </c>
      <c r="S37" s="5">
        <v>0</v>
      </c>
      <c r="T37" s="6" t="s">
        <v>40</v>
      </c>
      <c r="U37" s="6" t="s">
        <v>40</v>
      </c>
      <c r="V37" s="6" t="s">
        <v>40</v>
      </c>
      <c r="W37" s="6" t="s">
        <v>40</v>
      </c>
      <c r="X37" s="6" t="s">
        <v>40</v>
      </c>
      <c r="Y37" s="6" t="s">
        <v>40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</row>
    <row r="38" spans="1:37" x14ac:dyDescent="0.2">
      <c r="A38" s="7" t="s">
        <v>28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 t="s">
        <v>40</v>
      </c>
      <c r="N38" s="6" t="s">
        <v>40</v>
      </c>
      <c r="O38" s="6" t="s">
        <v>40</v>
      </c>
      <c r="P38" s="6" t="s">
        <v>40</v>
      </c>
      <c r="Q38" s="6" t="s">
        <v>40</v>
      </c>
      <c r="R38" s="6" t="s">
        <v>40</v>
      </c>
      <c r="S38" s="5">
        <v>0</v>
      </c>
      <c r="T38" s="5">
        <v>0</v>
      </c>
      <c r="U38" s="6" t="s">
        <v>40</v>
      </c>
      <c r="V38" s="6" t="s">
        <v>40</v>
      </c>
      <c r="W38" s="6" t="s">
        <v>40</v>
      </c>
      <c r="X38" s="6" t="s">
        <v>40</v>
      </c>
      <c r="Y38" s="6" t="s">
        <v>40</v>
      </c>
      <c r="Z38" s="6" t="s">
        <v>40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</row>
    <row r="39" spans="1:37" x14ac:dyDescent="0.2">
      <c r="A39" s="7" t="s">
        <v>29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 t="s">
        <v>40</v>
      </c>
      <c r="N39" s="6" t="s">
        <v>40</v>
      </c>
      <c r="O39" s="6" t="s">
        <v>40</v>
      </c>
      <c r="P39" s="6" t="s">
        <v>40</v>
      </c>
      <c r="Q39" s="6" t="s">
        <v>40</v>
      </c>
      <c r="R39" s="6" t="s">
        <v>40</v>
      </c>
      <c r="S39" s="5">
        <v>0</v>
      </c>
      <c r="T39" s="5">
        <v>0</v>
      </c>
      <c r="U39" s="6" t="s">
        <v>40</v>
      </c>
      <c r="V39" s="6" t="s">
        <v>40</v>
      </c>
      <c r="W39" s="6" t="s">
        <v>40</v>
      </c>
      <c r="X39" s="6" t="s">
        <v>40</v>
      </c>
      <c r="Y39" s="6" t="s">
        <v>40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</row>
    <row r="40" spans="1:37" x14ac:dyDescent="0.2">
      <c r="A40" s="7" t="s">
        <v>30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 t="s">
        <v>40</v>
      </c>
      <c r="N40" s="6" t="s">
        <v>40</v>
      </c>
      <c r="O40" s="6" t="s">
        <v>40</v>
      </c>
      <c r="P40" s="6" t="s">
        <v>40</v>
      </c>
      <c r="Q40" s="6" t="s">
        <v>40</v>
      </c>
      <c r="R40" s="6" t="s">
        <v>40</v>
      </c>
      <c r="S40" s="5">
        <v>0</v>
      </c>
      <c r="T40" s="5">
        <v>0</v>
      </c>
      <c r="U40" s="6" t="s">
        <v>40</v>
      </c>
      <c r="V40" s="6" t="s">
        <v>40</v>
      </c>
      <c r="W40" s="6" t="s">
        <v>40</v>
      </c>
      <c r="X40" s="6" t="s">
        <v>40</v>
      </c>
      <c r="Y40" s="6" t="s">
        <v>40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</row>
    <row r="41" spans="1:37" x14ac:dyDescent="0.2">
      <c r="A41" s="7" t="s">
        <v>31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 t="s">
        <v>40</v>
      </c>
      <c r="N41" s="6" t="s">
        <v>40</v>
      </c>
      <c r="O41" s="6" t="s">
        <v>40</v>
      </c>
      <c r="P41" s="6" t="s">
        <v>40</v>
      </c>
      <c r="Q41" s="6" t="s">
        <v>40</v>
      </c>
      <c r="R41" s="6" t="s">
        <v>40</v>
      </c>
      <c r="S41" s="6" t="s">
        <v>40</v>
      </c>
      <c r="T41" s="6" t="s">
        <v>40</v>
      </c>
      <c r="U41" s="6" t="s">
        <v>40</v>
      </c>
      <c r="V41" s="6" t="s">
        <v>40</v>
      </c>
      <c r="W41" s="6" t="s">
        <v>40</v>
      </c>
      <c r="X41" s="6" t="s">
        <v>40</v>
      </c>
      <c r="Y41" s="6" t="s">
        <v>40</v>
      </c>
      <c r="Z41" s="6" t="s">
        <v>40</v>
      </c>
      <c r="AA41" s="6" t="s">
        <v>40</v>
      </c>
      <c r="AB41" s="6" t="s">
        <v>40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6" t="s">
        <v>40</v>
      </c>
      <c r="AI41" s="5">
        <v>0</v>
      </c>
      <c r="AJ41" s="5">
        <v>0</v>
      </c>
      <c r="AK41" s="6" t="s">
        <v>40</v>
      </c>
    </row>
    <row r="42" spans="1:37" x14ac:dyDescent="0.2">
      <c r="A42" s="7" t="s">
        <v>32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 t="s">
        <v>40</v>
      </c>
      <c r="N42" s="6" t="s">
        <v>40</v>
      </c>
      <c r="O42" s="6" t="s">
        <v>40</v>
      </c>
      <c r="P42" s="6" t="s">
        <v>40</v>
      </c>
      <c r="Q42" s="6" t="s">
        <v>40</v>
      </c>
      <c r="R42" s="6" t="s">
        <v>40</v>
      </c>
      <c r="S42" s="6" t="s">
        <v>40</v>
      </c>
      <c r="T42" s="6" t="s">
        <v>40</v>
      </c>
      <c r="U42" s="6" t="s">
        <v>40</v>
      </c>
      <c r="V42" s="6" t="s">
        <v>40</v>
      </c>
      <c r="W42" s="6" t="s">
        <v>40</v>
      </c>
      <c r="X42" s="6" t="s">
        <v>40</v>
      </c>
      <c r="Y42" s="6" t="s">
        <v>40</v>
      </c>
      <c r="Z42" s="6" t="s">
        <v>40</v>
      </c>
      <c r="AA42" s="6" t="s">
        <v>40</v>
      </c>
      <c r="AB42" s="6" t="s">
        <v>40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</row>
    <row r="43" spans="1:37" x14ac:dyDescent="0.2">
      <c r="A43" s="7" t="s">
        <v>33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 t="s">
        <v>40</v>
      </c>
      <c r="N43" s="6" t="s">
        <v>40</v>
      </c>
      <c r="O43" s="6" t="s">
        <v>40</v>
      </c>
      <c r="P43" s="6" t="s">
        <v>40</v>
      </c>
      <c r="Q43" s="6" t="s">
        <v>40</v>
      </c>
      <c r="R43" s="6" t="s">
        <v>40</v>
      </c>
      <c r="S43" s="6" t="s">
        <v>40</v>
      </c>
      <c r="T43" s="6" t="s">
        <v>40</v>
      </c>
      <c r="U43" s="6" t="s">
        <v>40</v>
      </c>
      <c r="V43" s="6" t="s">
        <v>40</v>
      </c>
      <c r="W43" s="6" t="s">
        <v>40</v>
      </c>
      <c r="X43" s="6" t="s">
        <v>40</v>
      </c>
      <c r="Y43" s="6" t="s">
        <v>40</v>
      </c>
      <c r="Z43" s="6" t="s">
        <v>40</v>
      </c>
      <c r="AA43" s="6" t="s">
        <v>40</v>
      </c>
      <c r="AB43" s="6" t="s">
        <v>40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</row>
    <row r="44" spans="1:37" x14ac:dyDescent="0.2">
      <c r="A44" s="7" t="s">
        <v>34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 t="s">
        <v>40</v>
      </c>
      <c r="N44" s="6" t="s">
        <v>40</v>
      </c>
      <c r="O44" s="6" t="s">
        <v>40</v>
      </c>
      <c r="P44" s="6" t="s">
        <v>40</v>
      </c>
      <c r="Q44" s="6" t="s">
        <v>40</v>
      </c>
      <c r="R44" s="6" t="s">
        <v>40</v>
      </c>
      <c r="S44" s="6" t="s">
        <v>40</v>
      </c>
      <c r="T44" s="6" t="s">
        <v>40</v>
      </c>
      <c r="U44" s="6" t="s">
        <v>40</v>
      </c>
      <c r="V44" s="6" t="s">
        <v>40</v>
      </c>
      <c r="W44" s="6" t="s">
        <v>40</v>
      </c>
      <c r="X44" s="6" t="s">
        <v>40</v>
      </c>
      <c r="Y44" s="6" t="s">
        <v>40</v>
      </c>
      <c r="Z44" s="6" t="s">
        <v>40</v>
      </c>
      <c r="AA44" s="6" t="s">
        <v>40</v>
      </c>
      <c r="AB44" s="6" t="s">
        <v>40</v>
      </c>
      <c r="AC44" s="5">
        <v>0</v>
      </c>
      <c r="AD44" s="6" t="s">
        <v>40</v>
      </c>
      <c r="AE44" s="6" t="s">
        <v>40</v>
      </c>
      <c r="AF44" s="6" t="s">
        <v>40</v>
      </c>
      <c r="AG44" s="6" t="s">
        <v>40</v>
      </c>
      <c r="AH44" s="6" t="s">
        <v>40</v>
      </c>
      <c r="AI44" s="6" t="s">
        <v>40</v>
      </c>
      <c r="AJ44" s="6" t="s">
        <v>40</v>
      </c>
      <c r="AK44" s="6" t="s">
        <v>40</v>
      </c>
    </row>
    <row r="45" spans="1:37" x14ac:dyDescent="0.2">
      <c r="A45" s="7" t="s">
        <v>43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 t="s">
        <v>40</v>
      </c>
      <c r="N45" s="6" t="s">
        <v>40</v>
      </c>
      <c r="O45" s="6" t="s">
        <v>40</v>
      </c>
      <c r="P45" s="6" t="s">
        <v>40</v>
      </c>
      <c r="Q45" s="6" t="s">
        <v>40</v>
      </c>
      <c r="R45" s="6" t="s">
        <v>40</v>
      </c>
      <c r="S45" s="6" t="s">
        <v>40</v>
      </c>
      <c r="T45" s="6" t="s">
        <v>40</v>
      </c>
      <c r="U45" s="6" t="s">
        <v>40</v>
      </c>
      <c r="V45" s="6" t="s">
        <v>40</v>
      </c>
      <c r="W45" s="6" t="s">
        <v>40</v>
      </c>
      <c r="X45" s="6" t="s">
        <v>40</v>
      </c>
      <c r="Y45" s="6" t="s">
        <v>40</v>
      </c>
      <c r="Z45" s="5">
        <v>2356518916</v>
      </c>
      <c r="AA45" s="5">
        <v>2861672878</v>
      </c>
      <c r="AB45" s="5">
        <v>2257542666</v>
      </c>
      <c r="AC45" s="5">
        <v>2344204499</v>
      </c>
      <c r="AD45" s="5">
        <v>2160364117</v>
      </c>
      <c r="AE45" s="5">
        <v>2047233903</v>
      </c>
      <c r="AF45" s="5">
        <v>2212852931</v>
      </c>
      <c r="AG45" s="5">
        <v>1985312646</v>
      </c>
      <c r="AH45" s="5">
        <v>1973780767</v>
      </c>
      <c r="AI45" s="5">
        <v>2354318713</v>
      </c>
      <c r="AJ45" s="5">
        <v>2330177632</v>
      </c>
      <c r="AK45" s="5">
        <v>2562586382</v>
      </c>
    </row>
    <row r="46" spans="1:37" x14ac:dyDescent="0.2">
      <c r="A46" s="7" t="s">
        <v>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 t="s">
        <v>40</v>
      </c>
      <c r="N46" s="6" t="s">
        <v>40</v>
      </c>
      <c r="O46" s="6" t="s">
        <v>40</v>
      </c>
      <c r="P46" s="6" t="s">
        <v>40</v>
      </c>
      <c r="Q46" s="6" t="s">
        <v>40</v>
      </c>
      <c r="R46" s="6" t="s">
        <v>40</v>
      </c>
      <c r="S46" s="6" t="s">
        <v>40</v>
      </c>
      <c r="T46" s="6" t="s">
        <v>40</v>
      </c>
      <c r="U46" s="6" t="s">
        <v>40</v>
      </c>
      <c r="V46" s="6" t="s">
        <v>40</v>
      </c>
      <c r="W46" s="6" t="s">
        <v>40</v>
      </c>
      <c r="X46" s="6" t="s">
        <v>40</v>
      </c>
      <c r="Y46" s="6" t="s">
        <v>40</v>
      </c>
      <c r="Z46" s="5">
        <v>2356518921</v>
      </c>
      <c r="AA46" s="5">
        <v>2861672878</v>
      </c>
      <c r="AB46" s="5">
        <v>2260342666</v>
      </c>
      <c r="AC46" s="5">
        <v>2346634570</v>
      </c>
      <c r="AD46" s="5">
        <v>2162164117</v>
      </c>
      <c r="AE46" s="5">
        <v>2050233903</v>
      </c>
      <c r="AF46" s="5">
        <v>2215252931</v>
      </c>
      <c r="AG46" s="5">
        <v>1985312646</v>
      </c>
      <c r="AH46" s="5">
        <v>1973780767</v>
      </c>
      <c r="AI46" s="5">
        <v>2354318713</v>
      </c>
      <c r="AJ46" s="5">
        <v>2330177632</v>
      </c>
      <c r="AK46" s="5">
        <v>2562586382</v>
      </c>
    </row>
    <row r="47" spans="1:37" x14ac:dyDescent="0.2">
      <c r="A47" s="7" t="s">
        <v>35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 t="s">
        <v>40</v>
      </c>
      <c r="N47" s="6" t="s">
        <v>40</v>
      </c>
      <c r="O47" s="6" t="s">
        <v>40</v>
      </c>
      <c r="P47" s="6" t="s">
        <v>40</v>
      </c>
      <c r="Q47" s="6" t="s">
        <v>40</v>
      </c>
      <c r="R47" s="6" t="s">
        <v>40</v>
      </c>
      <c r="S47" s="6" t="s">
        <v>40</v>
      </c>
      <c r="T47" s="6" t="s">
        <v>40</v>
      </c>
      <c r="U47" s="6" t="s">
        <v>40</v>
      </c>
      <c r="V47" s="6" t="s">
        <v>40</v>
      </c>
      <c r="W47" s="6" t="s">
        <v>40</v>
      </c>
      <c r="X47" s="6" t="s">
        <v>40</v>
      </c>
      <c r="Y47" s="6" t="s">
        <v>40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</row>
    <row r="48" spans="1:37" x14ac:dyDescent="0.2">
      <c r="A48" s="3" t="s">
        <v>83</v>
      </c>
      <c r="E48" s="3">
        <v>0</v>
      </c>
      <c r="H48" s="3">
        <v>120000</v>
      </c>
    </row>
    <row r="49" spans="1:1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</sheetData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52"/>
  <sheetViews>
    <sheetView zoomScale="85" zoomScaleNormal="85" workbookViewId="0">
      <selection activeCell="T50" sqref="T50:V50"/>
    </sheetView>
  </sheetViews>
  <sheetFormatPr baseColWidth="10" defaultRowHeight="14.25" x14ac:dyDescent="0.2"/>
  <cols>
    <col min="1" max="16384" width="11.42578125" style="3"/>
  </cols>
  <sheetData>
    <row r="1" spans="1:27" x14ac:dyDescent="0.2">
      <c r="A1" s="4" t="s">
        <v>53</v>
      </c>
    </row>
    <row r="3" spans="1:27" x14ac:dyDescent="0.2">
      <c r="A3" s="4" t="s">
        <v>52</v>
      </c>
    </row>
    <row r="4" spans="1:27" x14ac:dyDescent="0.2">
      <c r="A4" s="4" t="s">
        <v>51</v>
      </c>
    </row>
    <row r="5" spans="1:27" x14ac:dyDescent="0.2">
      <c r="A5" s="4" t="s">
        <v>50</v>
      </c>
    </row>
    <row r="7" spans="1:27" x14ac:dyDescent="0.2">
      <c r="A7" s="4" t="s">
        <v>48</v>
      </c>
    </row>
    <row r="8" spans="1:27" x14ac:dyDescent="0.2">
      <c r="A8" s="4" t="s">
        <v>46</v>
      </c>
    </row>
    <row r="10" spans="1:27" x14ac:dyDescent="0.2">
      <c r="A10" s="7" t="s">
        <v>44</v>
      </c>
      <c r="B10" s="7" t="s">
        <v>71</v>
      </c>
      <c r="C10" s="7" t="s">
        <v>70</v>
      </c>
      <c r="D10" s="7" t="s">
        <v>69</v>
      </c>
      <c r="E10" s="7" t="s">
        <v>68</v>
      </c>
      <c r="F10" s="7" t="s">
        <v>67</v>
      </c>
      <c r="G10" s="7" t="s">
        <v>66</v>
      </c>
      <c r="H10" s="7" t="s">
        <v>65</v>
      </c>
      <c r="I10" s="7" t="s">
        <v>64</v>
      </c>
      <c r="J10" s="7" t="s">
        <v>63</v>
      </c>
      <c r="K10" s="7" t="s">
        <v>62</v>
      </c>
      <c r="L10" s="7" t="s">
        <v>61</v>
      </c>
      <c r="M10" s="7" t="s">
        <v>60</v>
      </c>
      <c r="N10" s="7" t="s">
        <v>59</v>
      </c>
      <c r="O10" s="7">
        <v>2008</v>
      </c>
      <c r="P10" s="7">
        <v>2009</v>
      </c>
      <c r="Q10" s="7">
        <v>2010</v>
      </c>
      <c r="R10" s="7">
        <v>2011</v>
      </c>
      <c r="S10" s="7">
        <v>2012</v>
      </c>
      <c r="T10" s="7">
        <v>2013</v>
      </c>
      <c r="U10" s="7">
        <v>2014</v>
      </c>
      <c r="V10" s="7">
        <v>2015</v>
      </c>
      <c r="W10" s="7">
        <v>2016</v>
      </c>
      <c r="X10" s="7">
        <v>2017</v>
      </c>
      <c r="Y10" s="7">
        <v>2018</v>
      </c>
      <c r="Z10" s="7">
        <v>2019</v>
      </c>
    </row>
    <row r="11" spans="1:27" x14ac:dyDescent="0.2">
      <c r="A11" s="7" t="s">
        <v>1</v>
      </c>
      <c r="B11" s="9" t="e">
        <f>benzene!B11+toluene!B11+'o-xylene'!B11+'p-xylene'!B11+'m-xylene'!B11+'b,t,x'!M11</f>
        <v>#VALUE!</v>
      </c>
      <c r="C11" s="9" t="e">
        <f>benzene!C11+toluene!C11+'o-xylene'!C11+'p-xylene'!C11+'m-xylene'!C11+'b,t,x'!N11</f>
        <v>#VALUE!</v>
      </c>
      <c r="D11" s="9" t="e">
        <f>benzene!D11+toluene!D11+'o-xylene'!D11+'p-xylene'!D11+'m-xylene'!D11+'b,t,x'!O11</f>
        <v>#VALUE!</v>
      </c>
      <c r="E11" s="9" t="e">
        <f>benzene!E11+toluene!E11+'o-xylene'!E11+'p-xylene'!E11+'m-xylene'!E11+'b,t,x'!P11</f>
        <v>#VALUE!</v>
      </c>
      <c r="F11" s="9" t="e">
        <f>benzene!F11+toluene!F11+'o-xylene'!F11+'p-xylene'!F11+'m-xylene'!F11+'b,t,x'!Q11</f>
        <v>#VALUE!</v>
      </c>
      <c r="G11" s="9" t="e">
        <f>benzene!G11+toluene!G11+'o-xylene'!G11+'p-xylene'!G11+'m-xylene'!G11+'b,t,x'!R11</f>
        <v>#VALUE!</v>
      </c>
      <c r="H11" s="9" t="e">
        <f>benzene!H11+toluene!H11+'o-xylene'!H11+'p-xylene'!H11+'m-xylene'!H11+'b,t,x'!S11</f>
        <v>#VALUE!</v>
      </c>
      <c r="I11" s="9" t="e">
        <f>benzene!I11+toluene!I11+'o-xylene'!I11+'p-xylene'!I11+'m-xylene'!I11+'b,t,x'!T11</f>
        <v>#VALUE!</v>
      </c>
      <c r="J11" s="9"/>
      <c r="K11" s="9"/>
      <c r="L11" s="9"/>
      <c r="M11" s="9"/>
      <c r="N11" s="9"/>
      <c r="O11" s="9" t="e">
        <f>benzene!O11+toluene!O11+'o-xylene'!O11+'p-xylene'!O11+'m-xylene'!O11+'b,t,x'!Z11</f>
        <v>#VALUE!</v>
      </c>
      <c r="P11" s="9" t="e">
        <f>benzene!P11+toluene!P11+'o-xylene'!P11+'p-xylene'!P11+'m-xylene'!P11+'b,t,x'!AA11</f>
        <v>#VALUE!</v>
      </c>
      <c r="Q11" s="9" t="e">
        <f>benzene!Q11+toluene!Q11+'o-xylene'!Q11+'p-xylene'!Q11+'m-xylene'!Q11+'b,t,x'!AB11</f>
        <v>#VALUE!</v>
      </c>
      <c r="R11" s="9">
        <f>benzene!R11+toluene!R11+'o-xylene'!R11+'p-xylene'!R11+'m-xylene'!R11+'b,t,x'!AC11</f>
        <v>1267115000</v>
      </c>
      <c r="S11" s="9" t="e">
        <f>benzene!S11+toluene!S11+'o-xylene'!S11+'p-xylene'!S11+'m-xylene'!S11+'b,t,x'!AD11</f>
        <v>#VALUE!</v>
      </c>
      <c r="T11" s="9" t="e">
        <f>benzene!T11+toluene!T11+'o-xylene'!T11+'p-xylene'!T11+'m-xylene'!T11+'b,t,x'!AE11</f>
        <v>#VALUE!</v>
      </c>
      <c r="U11" s="9" t="e">
        <f>benzene!U11+toluene!U11+'o-xylene'!U11+'p-xylene'!U11+'m-xylene'!U11+'b,t,x'!AF11</f>
        <v>#VALUE!</v>
      </c>
      <c r="V11" s="9" t="e">
        <f>benzene!V11+toluene!V11+'o-xylene'!V11+'p-xylene'!V11+'m-xylene'!V11+'b,t,x'!AG11</f>
        <v>#VALUE!</v>
      </c>
      <c r="W11" s="9" t="e">
        <f>benzene!W11+toluene!W11+'o-xylene'!W11+'p-xylene'!W11+'m-xylene'!W11+'b,t,x'!AH11</f>
        <v>#VALUE!</v>
      </c>
      <c r="X11" s="9" t="e">
        <f>benzene!X11+toluene!X11+'o-xylene'!X11+'p-xylene'!X11+'m-xylene'!X11+'b,t,x'!AI11</f>
        <v>#VALUE!</v>
      </c>
      <c r="Y11" s="9" t="e">
        <f>benzene!Y11+toluene!Y11+'o-xylene'!Y11+'p-xylene'!Y11+'m-xylene'!Y11+'b,t,x'!AJ11</f>
        <v>#VALUE!</v>
      </c>
      <c r="Z11" s="9" t="e">
        <f>benzene!Z11+toluene!Z11+'o-xylene'!Z11+'p-xylene'!Z11+'m-xylene'!Z11+'b,t,x'!AK11</f>
        <v>#VALUE!</v>
      </c>
      <c r="AA11" s="9"/>
    </row>
    <row r="12" spans="1:27" x14ac:dyDescent="0.2">
      <c r="A12" s="7" t="s">
        <v>2</v>
      </c>
      <c r="B12" s="9" t="e">
        <f>benzene!B12+toluene!B12+'o-xylene'!B12+'p-xylene'!B12+'m-xylene'!B12+'b,t,x'!M12</f>
        <v>#VALUE!</v>
      </c>
      <c r="C12" s="9" t="e">
        <f>benzene!C12+toluene!C12+'o-xylene'!C12+'p-xylene'!C12+'m-xylene'!C12+'b,t,x'!N12</f>
        <v>#VALUE!</v>
      </c>
      <c r="D12" s="9" t="e">
        <f>benzene!D12+toluene!D12+'o-xylene'!D12+'p-xylene'!D12+'m-xylene'!D12+'b,t,x'!O12</f>
        <v>#VALUE!</v>
      </c>
      <c r="E12" s="9" t="e">
        <f>benzene!E12+toluene!E12+'o-xylene'!E12+'p-xylene'!E12+'m-xylene'!E12+'b,t,x'!P12</f>
        <v>#VALUE!</v>
      </c>
      <c r="F12" s="9" t="e">
        <f>benzene!F12+toluene!F12+'o-xylene'!F12+'p-xylene'!F12+'m-xylene'!F12+'b,t,x'!Q12</f>
        <v>#VALUE!</v>
      </c>
      <c r="G12" s="9" t="e">
        <f>benzene!G12+toluene!G12+'o-xylene'!G12+'p-xylene'!G12+'m-xylene'!G12+'b,t,x'!R12</f>
        <v>#VALUE!</v>
      </c>
      <c r="H12" s="9" t="e">
        <f>benzene!H12+toluene!H12+'o-xylene'!H12+'p-xylene'!H12+'m-xylene'!H12+'b,t,x'!S12</f>
        <v>#VALUE!</v>
      </c>
      <c r="I12" s="9" t="e">
        <f>benzene!I12+toluene!I12+'o-xylene'!I12+'p-xylene'!I12+'m-xylene'!I12+'b,t,x'!T12</f>
        <v>#VALUE!</v>
      </c>
      <c r="J12" s="9"/>
      <c r="K12" s="9"/>
      <c r="L12" s="9"/>
      <c r="M12" s="9"/>
      <c r="N12" s="9"/>
      <c r="O12" s="9" t="e">
        <f>benzene!O12+toluene!O12+'o-xylene'!O12+'p-xylene'!O12+'m-xylene'!O12+'b,t,x'!Z12</f>
        <v>#VALUE!</v>
      </c>
      <c r="P12" s="9" t="e">
        <f>benzene!P12+toluene!P12+'o-xylene'!P12+'p-xylene'!P12+'m-xylene'!P12+'b,t,x'!AA12</f>
        <v>#VALUE!</v>
      </c>
      <c r="Q12" s="9" t="e">
        <f>benzene!Q12+toluene!Q12+'o-xylene'!Q12+'p-xylene'!Q12+'m-xylene'!Q12+'b,t,x'!AB12</f>
        <v>#VALUE!</v>
      </c>
      <c r="R12" s="9" t="e">
        <f>benzene!R12+toluene!R12+'o-xylene'!R12+'p-xylene'!R12+'m-xylene'!R12+'b,t,x'!AC12</f>
        <v>#VALUE!</v>
      </c>
      <c r="S12" s="9" t="e">
        <f>benzene!S12+toluene!S12+'o-xylene'!S12+'p-xylene'!S12+'m-xylene'!S12+'b,t,x'!AD12</f>
        <v>#VALUE!</v>
      </c>
      <c r="T12" s="9" t="e">
        <f>benzene!T12+toluene!T12+'o-xylene'!T12+'p-xylene'!T12+'m-xylene'!T12+'b,t,x'!AE12</f>
        <v>#VALUE!</v>
      </c>
      <c r="U12" s="9" t="e">
        <f>benzene!U12+toluene!U12+'o-xylene'!U12+'p-xylene'!U12+'m-xylene'!U12+'b,t,x'!AF12</f>
        <v>#VALUE!</v>
      </c>
      <c r="V12" s="9" t="e">
        <f>benzene!V12+toluene!V12+'o-xylene'!V12+'p-xylene'!V12+'m-xylene'!V12+'b,t,x'!AG12</f>
        <v>#VALUE!</v>
      </c>
      <c r="W12" s="9" t="e">
        <f>benzene!W12+toluene!W12+'o-xylene'!W12+'p-xylene'!W12+'m-xylene'!W12+'b,t,x'!AH12</f>
        <v>#VALUE!</v>
      </c>
      <c r="X12" s="9" t="e">
        <f>benzene!X12+toluene!X12+'o-xylene'!X12+'p-xylene'!X12+'m-xylene'!X12+'b,t,x'!AI12</f>
        <v>#VALUE!</v>
      </c>
      <c r="Y12" s="9" t="e">
        <f>benzene!Y12+toluene!Y12+'o-xylene'!Y12+'p-xylene'!Y12+'m-xylene'!Y12+'b,t,x'!AJ12</f>
        <v>#VALUE!</v>
      </c>
      <c r="Z12" s="9" t="e">
        <f>benzene!Z12+toluene!Z12+'o-xylene'!Z12+'p-xylene'!Z12+'m-xylene'!Z12+'b,t,x'!AK12</f>
        <v>#VALUE!</v>
      </c>
      <c r="AA12" s="9"/>
    </row>
    <row r="13" spans="1:27" x14ac:dyDescent="0.2">
      <c r="A13" s="7" t="s">
        <v>3</v>
      </c>
      <c r="B13" s="9" t="e">
        <f>benzene!B13+toluene!B13+'o-xylene'!B13+'p-xylene'!B13+'m-xylene'!B13+'b,t,x'!M13</f>
        <v>#VALUE!</v>
      </c>
      <c r="C13" s="9">
        <f>benzene!C13+toluene!C13+'o-xylene'!C13+'p-xylene'!C13+'m-xylene'!C13+'b,t,x'!N13</f>
        <v>4192075000</v>
      </c>
      <c r="D13" s="9" t="e">
        <f>benzene!D13+toluene!D13+'o-xylene'!D13+'p-xylene'!D13+'m-xylene'!D13+'b,t,x'!O13</f>
        <v>#VALUE!</v>
      </c>
      <c r="E13" s="9" t="e">
        <f>benzene!E13+toluene!E13+'o-xylene'!E13+'p-xylene'!E13+'m-xylene'!E13+'b,t,x'!P13</f>
        <v>#VALUE!</v>
      </c>
      <c r="F13" s="9" t="e">
        <f>benzene!F13+toluene!F13+'o-xylene'!F13+'p-xylene'!F13+'m-xylene'!F13+'b,t,x'!Q13</f>
        <v>#VALUE!</v>
      </c>
      <c r="G13" s="9" t="e">
        <f>benzene!G13+toluene!G13+'o-xylene'!G13+'p-xylene'!G13+'m-xylene'!G13+'b,t,x'!R13</f>
        <v>#VALUE!</v>
      </c>
      <c r="H13" s="9" t="e">
        <f>benzene!H13+toluene!H13+'o-xylene'!H13+'p-xylene'!H13+'m-xylene'!H13+'b,t,x'!S13</f>
        <v>#VALUE!</v>
      </c>
      <c r="I13" s="9" t="e">
        <f>benzene!I13+toluene!I13+'o-xylene'!I13+'p-xylene'!I13+'m-xylene'!I13+'b,t,x'!T13</f>
        <v>#VALUE!</v>
      </c>
      <c r="J13" s="9"/>
      <c r="K13" s="9"/>
      <c r="L13" s="9"/>
      <c r="M13" s="9"/>
      <c r="N13" s="9"/>
      <c r="O13" s="9">
        <f>benzene!O13+toluene!O13+'o-xylene'!O13+'p-xylene'!O13+'m-xylene'!O13+'b,t,x'!Z13</f>
        <v>3631990000</v>
      </c>
      <c r="P13" s="9" t="e">
        <f>benzene!P13+toluene!P13+'o-xylene'!P13+'p-xylene'!P13+'m-xylene'!P13+'b,t,x'!AA13</f>
        <v>#VALUE!</v>
      </c>
      <c r="Q13" s="9">
        <f>benzene!Q13+toluene!Q13+'o-xylene'!Q13+'p-xylene'!Q13+'m-xylene'!Q13+'b,t,x'!AB13</f>
        <v>3480491000</v>
      </c>
      <c r="R13" s="9" t="e">
        <f>benzene!R13+toluene!R13+'o-xylene'!R13+'p-xylene'!R13+'m-xylene'!R13+'b,t,x'!AC13</f>
        <v>#VALUE!</v>
      </c>
      <c r="S13" s="9">
        <f>benzene!S13+toluene!S13+'o-xylene'!S13+'p-xylene'!S13+'m-xylene'!S13+'b,t,x'!AD13</f>
        <v>3403710000</v>
      </c>
      <c r="T13" s="9" t="e">
        <f>benzene!T13+toluene!T13+'o-xylene'!T13+'p-xylene'!T13+'m-xylene'!T13+'b,t,x'!AE13</f>
        <v>#VALUE!</v>
      </c>
      <c r="U13" s="9" t="e">
        <f>benzene!U13+toluene!U13+'o-xylene'!U13+'p-xylene'!U13+'m-xylene'!U13+'b,t,x'!AF13</f>
        <v>#VALUE!</v>
      </c>
      <c r="V13" s="9" t="e">
        <f>benzene!V13+toluene!V13+'o-xylene'!V13+'p-xylene'!V13+'m-xylene'!V13+'b,t,x'!AG13</f>
        <v>#VALUE!</v>
      </c>
      <c r="W13" s="9" t="e">
        <f>benzene!W13+toluene!W13+'o-xylene'!W13+'p-xylene'!W13+'m-xylene'!W13+'b,t,x'!AH13</f>
        <v>#VALUE!</v>
      </c>
      <c r="X13" s="9" t="e">
        <f>benzene!X13+toluene!X13+'o-xylene'!X13+'p-xylene'!X13+'m-xylene'!X13+'b,t,x'!AI13</f>
        <v>#VALUE!</v>
      </c>
      <c r="Y13" s="9" t="e">
        <f>benzene!Y13+toluene!Y13+'o-xylene'!Y13+'p-xylene'!Y13+'m-xylene'!Y13+'b,t,x'!AJ13</f>
        <v>#VALUE!</v>
      </c>
      <c r="Z13" s="9" t="e">
        <f>benzene!Z13+toluene!Z13+'o-xylene'!Z13+'p-xylene'!Z13+'m-xylene'!Z13+'b,t,x'!AK13</f>
        <v>#VALUE!</v>
      </c>
      <c r="AA13" s="9"/>
    </row>
    <row r="14" spans="1:27" x14ac:dyDescent="0.2">
      <c r="A14" s="7" t="s">
        <v>4</v>
      </c>
      <c r="B14" s="9" t="e">
        <f>benzene!B14+toluene!B14+'o-xylene'!B14+'p-xylene'!B14+'m-xylene'!B14+'b,t,x'!M14</f>
        <v>#VALUE!</v>
      </c>
      <c r="C14" s="9" t="e">
        <f>benzene!C14+toluene!C14+'o-xylene'!C14+'p-xylene'!C14+'m-xylene'!C14+'b,t,x'!N14</f>
        <v>#VALUE!</v>
      </c>
      <c r="D14" s="9" t="e">
        <f>benzene!D14+toluene!D14+'o-xylene'!D14+'p-xylene'!D14+'m-xylene'!D14+'b,t,x'!O14</f>
        <v>#VALUE!</v>
      </c>
      <c r="E14" s="9" t="e">
        <f>benzene!E14+toluene!E14+'o-xylene'!E14+'p-xylene'!E14+'m-xylene'!E14+'b,t,x'!P14</f>
        <v>#VALUE!</v>
      </c>
      <c r="F14" s="9" t="e">
        <f>benzene!F14+toluene!F14+'o-xylene'!F14+'p-xylene'!F14+'m-xylene'!F14+'b,t,x'!Q14</f>
        <v>#VALUE!</v>
      </c>
      <c r="G14" s="9" t="e">
        <f>benzene!G14+toluene!G14+'o-xylene'!G14+'p-xylene'!G14+'m-xylene'!G14+'b,t,x'!R14</f>
        <v>#VALUE!</v>
      </c>
      <c r="H14" s="9" t="e">
        <f>benzene!H14+toluene!H14+'o-xylene'!H14+'p-xylene'!H14+'m-xylene'!H14+'b,t,x'!S14</f>
        <v>#VALUE!</v>
      </c>
      <c r="I14" s="9" t="e">
        <f>benzene!I14+toluene!I14+'o-xylene'!I14+'p-xylene'!I14+'m-xylene'!I14+'b,t,x'!T14</f>
        <v>#VALUE!</v>
      </c>
      <c r="J14" s="9"/>
      <c r="K14" s="9"/>
      <c r="L14" s="9"/>
      <c r="M14" s="9"/>
      <c r="N14" s="9"/>
      <c r="O14" s="9" t="e">
        <f>benzene!O14+toluene!O14+'o-xylene'!O14+'p-xylene'!O14+'m-xylene'!O14+'b,t,x'!Z14</f>
        <v>#VALUE!</v>
      </c>
      <c r="P14" s="9" t="e">
        <f>benzene!P14+toluene!P14+'o-xylene'!P14+'p-xylene'!P14+'m-xylene'!P14+'b,t,x'!AA14</f>
        <v>#VALUE!</v>
      </c>
      <c r="Q14" s="9" t="e">
        <f>benzene!Q14+toluene!Q14+'o-xylene'!Q14+'p-xylene'!Q14+'m-xylene'!Q14+'b,t,x'!AB14</f>
        <v>#VALUE!</v>
      </c>
      <c r="R14" s="9" t="e">
        <f>benzene!R14+toluene!R14+'o-xylene'!R14+'p-xylene'!R14+'m-xylene'!R14+'b,t,x'!AC14</f>
        <v>#VALUE!</v>
      </c>
      <c r="S14" s="9" t="e">
        <f>benzene!S14+toluene!S14+'o-xylene'!S14+'p-xylene'!S14+'m-xylene'!S14+'b,t,x'!AD14</f>
        <v>#VALUE!</v>
      </c>
      <c r="T14" s="9" t="e">
        <f>benzene!T14+toluene!T14+'o-xylene'!T14+'p-xylene'!T14+'m-xylene'!T14+'b,t,x'!AE14</f>
        <v>#VALUE!</v>
      </c>
      <c r="U14" s="9" t="e">
        <f>benzene!U14+toluene!U14+'o-xylene'!U14+'p-xylene'!U14+'m-xylene'!U14+'b,t,x'!AF14</f>
        <v>#VALUE!</v>
      </c>
      <c r="V14" s="9" t="e">
        <f>benzene!V14+toluene!V14+'o-xylene'!V14+'p-xylene'!V14+'m-xylene'!V14+'b,t,x'!AG14</f>
        <v>#VALUE!</v>
      </c>
      <c r="W14" s="9" t="e">
        <f>benzene!W14+toluene!W14+'o-xylene'!W14+'p-xylene'!W14+'m-xylene'!W14+'b,t,x'!AH14</f>
        <v>#VALUE!</v>
      </c>
      <c r="X14" s="9" t="e">
        <f>benzene!X14+toluene!X14+'o-xylene'!X14+'p-xylene'!X14+'m-xylene'!X14+'b,t,x'!AI14</f>
        <v>#VALUE!</v>
      </c>
      <c r="Y14" s="9" t="e">
        <f>benzene!Y14+toluene!Y14+'o-xylene'!Y14+'p-xylene'!Y14+'m-xylene'!Y14+'b,t,x'!AJ14</f>
        <v>#VALUE!</v>
      </c>
      <c r="Z14" s="9" t="e">
        <f>benzene!Z14+toluene!Z14+'o-xylene'!Z14+'p-xylene'!Z14+'m-xylene'!Z14+'b,t,x'!AK14</f>
        <v>#VALUE!</v>
      </c>
      <c r="AA14" s="9"/>
    </row>
    <row r="15" spans="1:27" x14ac:dyDescent="0.2">
      <c r="A15" s="7" t="s">
        <v>5</v>
      </c>
      <c r="B15" s="9" t="e">
        <f>benzene!B15+toluene!B15+'o-xylene'!B15+'p-xylene'!B15+'m-xylene'!B15+'b,t,x'!M15</f>
        <v>#VALUE!</v>
      </c>
      <c r="C15" s="9" t="e">
        <f>benzene!C15+toluene!C15+'o-xylene'!C15+'p-xylene'!C15+'m-xylene'!C15+'b,t,x'!N15</f>
        <v>#VALUE!</v>
      </c>
      <c r="D15" s="9" t="e">
        <f>benzene!D15+toluene!D15+'o-xylene'!D15+'p-xylene'!D15+'m-xylene'!D15+'b,t,x'!O15</f>
        <v>#VALUE!</v>
      </c>
      <c r="E15" s="9" t="e">
        <f>benzene!E15+toluene!E15+'o-xylene'!E15+'p-xylene'!E15+'m-xylene'!E15+'b,t,x'!P15</f>
        <v>#VALUE!</v>
      </c>
      <c r="F15" s="9" t="e">
        <f>benzene!F15+toluene!F15+'o-xylene'!F15+'p-xylene'!F15+'m-xylene'!F15+'b,t,x'!Q15</f>
        <v>#VALUE!</v>
      </c>
      <c r="G15" s="9" t="e">
        <f>benzene!G15+toluene!G15+'o-xylene'!G15+'p-xylene'!G15+'m-xylene'!G15+'b,t,x'!R15</f>
        <v>#VALUE!</v>
      </c>
      <c r="H15" s="9" t="e">
        <f>benzene!H15+toluene!H15+'o-xylene'!H15+'p-xylene'!H15+'m-xylene'!H15+'b,t,x'!S15</f>
        <v>#VALUE!</v>
      </c>
      <c r="I15" s="9" t="e">
        <f>benzene!I15+toluene!I15+'o-xylene'!I15+'p-xylene'!I15+'m-xylene'!I15+'b,t,x'!T15</f>
        <v>#VALUE!</v>
      </c>
      <c r="J15" s="9"/>
      <c r="K15" s="9"/>
      <c r="L15" s="9"/>
      <c r="M15" s="9"/>
      <c r="N15" s="9"/>
      <c r="O15" s="9" t="e">
        <f>benzene!O15+toluene!O15+'o-xylene'!O15+'p-xylene'!O15+'m-xylene'!O15+'b,t,x'!Z15</f>
        <v>#VALUE!</v>
      </c>
      <c r="P15" s="9" t="e">
        <f>benzene!P15+toluene!P15+'o-xylene'!P15+'p-xylene'!P15+'m-xylene'!P15+'b,t,x'!AA15</f>
        <v>#VALUE!</v>
      </c>
      <c r="Q15" s="9" t="e">
        <f>benzene!Q15+toluene!Q15+'o-xylene'!Q15+'p-xylene'!Q15+'m-xylene'!Q15+'b,t,x'!AB15</f>
        <v>#VALUE!</v>
      </c>
      <c r="R15" s="9" t="e">
        <f>benzene!R15+toluene!R15+'o-xylene'!R15+'p-xylene'!R15+'m-xylene'!R15+'b,t,x'!AC15</f>
        <v>#VALUE!</v>
      </c>
      <c r="S15" s="9" t="e">
        <f>benzene!S15+toluene!S15+'o-xylene'!S15+'p-xylene'!S15+'m-xylene'!S15+'b,t,x'!AD15</f>
        <v>#VALUE!</v>
      </c>
      <c r="T15" s="9" t="e">
        <f>benzene!T15+toluene!T15+'o-xylene'!T15+'p-xylene'!T15+'m-xylene'!T15+'b,t,x'!AE15</f>
        <v>#VALUE!</v>
      </c>
      <c r="U15" s="9" t="e">
        <f>benzene!U15+toluene!U15+'o-xylene'!U15+'p-xylene'!U15+'m-xylene'!U15+'b,t,x'!AF15</f>
        <v>#VALUE!</v>
      </c>
      <c r="V15" s="9" t="e">
        <f>benzene!V15+toluene!V15+'o-xylene'!V15+'p-xylene'!V15+'m-xylene'!V15+'b,t,x'!AG15</f>
        <v>#VALUE!</v>
      </c>
      <c r="W15" s="9" t="e">
        <f>benzene!W15+toluene!W15+'o-xylene'!W15+'p-xylene'!W15+'m-xylene'!W15+'b,t,x'!AH15</f>
        <v>#VALUE!</v>
      </c>
      <c r="X15" s="9" t="e">
        <f>benzene!X15+toluene!X15+'o-xylene'!X15+'p-xylene'!X15+'m-xylene'!X15+'b,t,x'!AI15</f>
        <v>#VALUE!</v>
      </c>
      <c r="Y15" s="9" t="e">
        <f>benzene!Y15+toluene!Y15+'o-xylene'!Y15+'p-xylene'!Y15+'m-xylene'!Y15+'b,t,x'!AJ15</f>
        <v>#VALUE!</v>
      </c>
      <c r="Z15" s="9" t="e">
        <f>benzene!Z15+toluene!Z15+'o-xylene'!Z15+'p-xylene'!Z15+'m-xylene'!Z15+'b,t,x'!AK15</f>
        <v>#VALUE!</v>
      </c>
      <c r="AA15" s="9"/>
    </row>
    <row r="16" spans="1:27" x14ac:dyDescent="0.2">
      <c r="A16" s="7" t="s">
        <v>6</v>
      </c>
      <c r="B16" s="9">
        <f>benzene!B16+toluene!B16+'o-xylene'!B16+'p-xylene'!B16+'m-xylene'!B16+'b,t,x'!M16</f>
        <v>0</v>
      </c>
      <c r="C16" s="9">
        <f>benzene!C16+toluene!C16+'o-xylene'!C16+'p-xylene'!C16+'m-xylene'!C16+'b,t,x'!N16</f>
        <v>0</v>
      </c>
      <c r="D16" s="9" t="e">
        <f>benzene!D16+toluene!D16+'o-xylene'!D16+'p-xylene'!D16+'m-xylene'!D16+'b,t,x'!O16</f>
        <v>#VALUE!</v>
      </c>
      <c r="E16" s="9">
        <f>benzene!E16+toluene!E16+'o-xylene'!E16+'p-xylene'!E16+'m-xylene'!E16+'b,t,x'!P16</f>
        <v>0</v>
      </c>
      <c r="F16" s="9">
        <f>benzene!F16+toluene!F16+'o-xylene'!F16+'p-xylene'!F16+'m-xylene'!F16+'b,t,x'!Q16</f>
        <v>0</v>
      </c>
      <c r="G16" s="9">
        <f>benzene!G16+toluene!G16+'o-xylene'!G16+'p-xylene'!G16+'m-xylene'!G16+'b,t,x'!R16</f>
        <v>0</v>
      </c>
      <c r="H16" s="9">
        <f>benzene!H16+toluene!H16+'o-xylene'!H16+'p-xylene'!H16+'m-xylene'!H16+'b,t,x'!S16</f>
        <v>0</v>
      </c>
      <c r="I16" s="9" t="e">
        <f>benzene!I16+toluene!I16+'o-xylene'!I16+'p-xylene'!I16+'m-xylene'!I16+'b,t,x'!T16</f>
        <v>#VALUE!</v>
      </c>
      <c r="J16" s="9"/>
      <c r="K16" s="9"/>
      <c r="L16" s="9"/>
      <c r="M16" s="9"/>
      <c r="N16" s="9"/>
      <c r="O16" s="9">
        <f>benzene!O16+toluene!O16+'o-xylene'!O16+'p-xylene'!O16+'m-xylene'!O16+'b,t,x'!Z16</f>
        <v>0</v>
      </c>
      <c r="P16" s="9">
        <f>benzene!P16+toluene!P16+'o-xylene'!P16+'p-xylene'!P16+'m-xylene'!P16+'b,t,x'!AA16</f>
        <v>0</v>
      </c>
      <c r="Q16" s="9">
        <f>benzene!Q16+toluene!Q16+'o-xylene'!Q16+'p-xylene'!Q16+'m-xylene'!Q16+'b,t,x'!AB16</f>
        <v>0</v>
      </c>
      <c r="R16" s="9">
        <f>benzene!R16+toluene!R16+'o-xylene'!R16+'p-xylene'!R16+'m-xylene'!R16+'b,t,x'!AC16</f>
        <v>0</v>
      </c>
      <c r="S16" s="9">
        <f>benzene!S16+toluene!S16+'o-xylene'!S16+'p-xylene'!S16+'m-xylene'!S16+'b,t,x'!AD16</f>
        <v>0</v>
      </c>
      <c r="T16" s="9">
        <f>benzene!T16+toluene!T16+'o-xylene'!T16+'p-xylene'!T16+'m-xylene'!T16+'b,t,x'!AE16</f>
        <v>0</v>
      </c>
      <c r="U16" s="9">
        <f>benzene!U16+toluene!U16+'o-xylene'!U16+'p-xylene'!U16+'m-xylene'!U16+'b,t,x'!AF16</f>
        <v>0</v>
      </c>
      <c r="V16" s="9">
        <f>benzene!V16+toluene!V16+'o-xylene'!V16+'p-xylene'!V16+'m-xylene'!V16+'b,t,x'!AG16</f>
        <v>0</v>
      </c>
      <c r="W16" s="9">
        <f>benzene!W16+toluene!W16+'o-xylene'!W16+'p-xylene'!W16+'m-xylene'!W16+'b,t,x'!AH16</f>
        <v>0</v>
      </c>
      <c r="X16" s="9">
        <f>benzene!X16+toluene!X16+'o-xylene'!X16+'p-xylene'!X16+'m-xylene'!X16+'b,t,x'!AI16</f>
        <v>0</v>
      </c>
      <c r="Y16" s="9">
        <f>benzene!Y16+toluene!Y16+'o-xylene'!Y16+'p-xylene'!Y16+'m-xylene'!Y16+'b,t,x'!AJ16</f>
        <v>0</v>
      </c>
      <c r="Z16" s="9" t="e">
        <f>benzene!Z16+toluene!Z16+'o-xylene'!Z16+'p-xylene'!Z16+'m-xylene'!Z16+'b,t,x'!AK16</f>
        <v>#VALUE!</v>
      </c>
      <c r="AA16" s="9"/>
    </row>
    <row r="17" spans="1:27" x14ac:dyDescent="0.2">
      <c r="A17" s="7" t="s">
        <v>7</v>
      </c>
      <c r="B17" s="9" t="e">
        <f>benzene!B17+toluene!B17+'o-xylene'!B17+'p-xylene'!B17+'m-xylene'!B17+'b,t,x'!M17</f>
        <v>#VALUE!</v>
      </c>
      <c r="C17" s="9" t="e">
        <f>benzene!C17+toluene!C17+'o-xylene'!C17+'p-xylene'!C17+'m-xylene'!C17+'b,t,x'!N17</f>
        <v>#VALUE!</v>
      </c>
      <c r="D17" s="9" t="e">
        <f>benzene!D17+toluene!D17+'o-xylene'!D17+'p-xylene'!D17+'m-xylene'!D17+'b,t,x'!O17</f>
        <v>#VALUE!</v>
      </c>
      <c r="E17" s="9" t="e">
        <f>benzene!E17+toluene!E17+'o-xylene'!E17+'p-xylene'!E17+'m-xylene'!E17+'b,t,x'!P17</f>
        <v>#VALUE!</v>
      </c>
      <c r="F17" s="9" t="e">
        <f>benzene!F17+toluene!F17+'o-xylene'!F17+'p-xylene'!F17+'m-xylene'!F17+'b,t,x'!Q17</f>
        <v>#VALUE!</v>
      </c>
      <c r="G17" s="9" t="e">
        <f>benzene!G17+toluene!G17+'o-xylene'!G17+'p-xylene'!G17+'m-xylene'!G17+'b,t,x'!R17</f>
        <v>#VALUE!</v>
      </c>
      <c r="H17" s="9" t="e">
        <f>benzene!H17+toluene!H17+'o-xylene'!H17+'p-xylene'!H17+'m-xylene'!H17+'b,t,x'!S17</f>
        <v>#VALUE!</v>
      </c>
      <c r="I17" s="9" t="e">
        <f>benzene!I17+toluene!I17+'o-xylene'!I17+'p-xylene'!I17+'m-xylene'!I17+'b,t,x'!T17</f>
        <v>#VALUE!</v>
      </c>
      <c r="J17" s="9"/>
      <c r="K17" s="9"/>
      <c r="L17" s="9"/>
      <c r="M17" s="9"/>
      <c r="N17" s="9"/>
      <c r="O17" s="9" t="e">
        <f>benzene!O17+toluene!O17+'o-xylene'!O17+'p-xylene'!O17+'m-xylene'!O17+'b,t,x'!Z17</f>
        <v>#VALUE!</v>
      </c>
      <c r="P17" s="9" t="e">
        <f>benzene!P17+toluene!P17+'o-xylene'!P17+'p-xylene'!P17+'m-xylene'!P17+'b,t,x'!AA17</f>
        <v>#VALUE!</v>
      </c>
      <c r="Q17" s="9" t="e">
        <f>benzene!Q17+toluene!Q17+'o-xylene'!Q17+'p-xylene'!Q17+'m-xylene'!Q17+'b,t,x'!AB17</f>
        <v>#VALUE!</v>
      </c>
      <c r="R17" s="9" t="e">
        <f>benzene!R17+toluene!R17+'o-xylene'!R17+'p-xylene'!R17+'m-xylene'!R17+'b,t,x'!AC17</f>
        <v>#VALUE!</v>
      </c>
      <c r="S17" s="9">
        <f>benzene!S17+toluene!S17+'o-xylene'!S17+'p-xylene'!S17+'m-xylene'!S17+'b,t,x'!AD17</f>
        <v>0</v>
      </c>
      <c r="T17" s="9">
        <f>benzene!T17+toluene!T17+'o-xylene'!T17+'p-xylene'!T17+'m-xylene'!T17+'b,t,x'!AE17</f>
        <v>0</v>
      </c>
      <c r="U17" s="9">
        <f>benzene!U17+toluene!U17+'o-xylene'!U17+'p-xylene'!U17+'m-xylene'!U17+'b,t,x'!AF17</f>
        <v>1657</v>
      </c>
      <c r="V17" s="9">
        <f>benzene!V17+toluene!V17+'o-xylene'!V17+'p-xylene'!V17+'m-xylene'!V17+'b,t,x'!AG17</f>
        <v>454</v>
      </c>
      <c r="W17" s="9" t="e">
        <f>benzene!W17+toluene!W17+'o-xylene'!W17+'p-xylene'!W17+'m-xylene'!W17+'b,t,x'!AH17</f>
        <v>#VALUE!</v>
      </c>
      <c r="X17" s="9">
        <f>benzene!X17+toluene!X17+'o-xylene'!X17+'p-xylene'!X17+'m-xylene'!X17+'b,t,x'!AI17</f>
        <v>24531</v>
      </c>
      <c r="Y17" s="9">
        <f>benzene!Y17+toluene!Y17+'o-xylene'!Y17+'p-xylene'!Y17+'m-xylene'!Y17+'b,t,x'!AJ17</f>
        <v>24875</v>
      </c>
      <c r="Z17" s="9" t="e">
        <f>benzene!Z17+toluene!Z17+'o-xylene'!Z17+'p-xylene'!Z17+'m-xylene'!Z17+'b,t,x'!AK17</f>
        <v>#VALUE!</v>
      </c>
      <c r="AA17" s="9"/>
    </row>
    <row r="18" spans="1:27" x14ac:dyDescent="0.2">
      <c r="A18" s="7" t="s">
        <v>8</v>
      </c>
      <c r="B18" s="9">
        <f>benzene!B18+toluene!B18+'o-xylene'!B18+'p-xylene'!B18+'m-xylene'!B18+'b,t,x'!M18</f>
        <v>0</v>
      </c>
      <c r="C18" s="9">
        <f>benzene!C18+toluene!C18+'o-xylene'!C18+'p-xylene'!C18+'m-xylene'!C18+'b,t,x'!N18</f>
        <v>0</v>
      </c>
      <c r="D18" s="9">
        <f>benzene!D18+toluene!D18+'o-xylene'!D18+'p-xylene'!D18+'m-xylene'!D18+'b,t,x'!O18</f>
        <v>0</v>
      </c>
      <c r="E18" s="9">
        <f>benzene!E18+toluene!E18+'o-xylene'!E18+'p-xylene'!E18+'m-xylene'!E18+'b,t,x'!P18</f>
        <v>0</v>
      </c>
      <c r="F18" s="9">
        <f>benzene!F18+toluene!F18+'o-xylene'!F18+'p-xylene'!F18+'m-xylene'!F18+'b,t,x'!Q18</f>
        <v>0</v>
      </c>
      <c r="G18" s="9">
        <f>benzene!G18+toluene!G18+'o-xylene'!G18+'p-xylene'!G18+'m-xylene'!G18+'b,t,x'!R18</f>
        <v>0</v>
      </c>
      <c r="H18" s="9">
        <f>benzene!H18+toluene!H18+'o-xylene'!H18+'p-xylene'!H18+'m-xylene'!H18+'b,t,x'!S18</f>
        <v>0</v>
      </c>
      <c r="I18" s="9">
        <f>benzene!I18+toluene!I18+'o-xylene'!I18+'p-xylene'!I18+'m-xylene'!I18+'b,t,x'!T18</f>
        <v>0</v>
      </c>
      <c r="J18" s="9"/>
      <c r="K18" s="9"/>
      <c r="L18" s="9"/>
      <c r="M18" s="9"/>
      <c r="N18" s="9"/>
      <c r="O18" s="9">
        <f>benzene!O18+toluene!O18+'o-xylene'!O18+'p-xylene'!O18+'m-xylene'!O18+'b,t,x'!Z18</f>
        <v>0</v>
      </c>
      <c r="P18" s="9">
        <f>benzene!P18+toluene!P18+'o-xylene'!P18+'p-xylene'!P18+'m-xylene'!P18+'b,t,x'!AA18</f>
        <v>0</v>
      </c>
      <c r="Q18" s="9">
        <f>benzene!Q18+toluene!Q18+'o-xylene'!Q18+'p-xylene'!Q18+'m-xylene'!Q18+'b,t,x'!AB18</f>
        <v>0</v>
      </c>
      <c r="R18" s="9">
        <f>benzene!R18+toluene!R18+'o-xylene'!R18+'p-xylene'!R18+'m-xylene'!R18+'b,t,x'!AC18</f>
        <v>0</v>
      </c>
      <c r="S18" s="9" t="e">
        <f>benzene!S18+toluene!S18+'o-xylene'!S18+'p-xylene'!S18+'m-xylene'!S18+'b,t,x'!AD18</f>
        <v>#VALUE!</v>
      </c>
      <c r="T18" s="9" t="e">
        <f>benzene!T18+toluene!T18+'o-xylene'!T18+'p-xylene'!T18+'m-xylene'!T18+'b,t,x'!AE18</f>
        <v>#VALUE!</v>
      </c>
      <c r="U18" s="9" t="e">
        <f>benzene!U18+toluene!U18+'o-xylene'!U18+'p-xylene'!U18+'m-xylene'!U18+'b,t,x'!AF18</f>
        <v>#VALUE!</v>
      </c>
      <c r="V18" s="9" t="e">
        <f>benzene!V18+toluene!V18+'o-xylene'!V18+'p-xylene'!V18+'m-xylene'!V18+'b,t,x'!AG18</f>
        <v>#VALUE!</v>
      </c>
      <c r="W18" s="9" t="e">
        <f>benzene!W18+toluene!W18+'o-xylene'!W18+'p-xylene'!W18+'m-xylene'!W18+'b,t,x'!AH18</f>
        <v>#VALUE!</v>
      </c>
      <c r="X18" s="9" t="e">
        <f>benzene!X18+toluene!X18+'o-xylene'!X18+'p-xylene'!X18+'m-xylene'!X18+'b,t,x'!AI18</f>
        <v>#VALUE!</v>
      </c>
      <c r="Y18" s="9" t="e">
        <f>benzene!Y18+toluene!Y18+'o-xylene'!Y18+'p-xylene'!Y18+'m-xylene'!Y18+'b,t,x'!AJ18</f>
        <v>#VALUE!</v>
      </c>
      <c r="Z18" s="9">
        <f>benzene!Z18+toluene!Z18+'o-xylene'!Z18+'p-xylene'!Z18+'m-xylene'!Z18+'b,t,x'!AK18</f>
        <v>0</v>
      </c>
      <c r="AA18" s="9"/>
    </row>
    <row r="19" spans="1:27" x14ac:dyDescent="0.2">
      <c r="A19" s="7" t="s">
        <v>9</v>
      </c>
      <c r="B19" s="9" t="e">
        <f>benzene!B19+toluene!B19+'o-xylene'!B19+'p-xylene'!B19+'m-xylene'!B19+'b,t,x'!M19</f>
        <v>#VALUE!</v>
      </c>
      <c r="C19" s="9" t="e">
        <f>benzene!C19+toluene!C19+'o-xylene'!C19+'p-xylene'!C19+'m-xylene'!C19+'b,t,x'!N19</f>
        <v>#VALUE!</v>
      </c>
      <c r="D19" s="9" t="e">
        <f>benzene!D19+toluene!D19+'o-xylene'!D19+'p-xylene'!D19+'m-xylene'!D19+'b,t,x'!O19</f>
        <v>#VALUE!</v>
      </c>
      <c r="E19" s="9" t="e">
        <f>benzene!E19+toluene!E19+'o-xylene'!E19+'p-xylene'!E19+'m-xylene'!E19+'b,t,x'!P19</f>
        <v>#VALUE!</v>
      </c>
      <c r="F19" s="9" t="e">
        <f>benzene!F19+toluene!F19+'o-xylene'!F19+'p-xylene'!F19+'m-xylene'!F19+'b,t,x'!Q19</f>
        <v>#VALUE!</v>
      </c>
      <c r="G19" s="9">
        <f>benzene!G19+toluene!G19+'o-xylene'!G19+'p-xylene'!G19+'m-xylene'!G19+'b,t,x'!R19</f>
        <v>337174375</v>
      </c>
      <c r="H19" s="9">
        <f>benzene!H19+toluene!H19+'o-xylene'!H19+'p-xylene'!H19+'m-xylene'!H19+'b,t,x'!S19</f>
        <v>256276157</v>
      </c>
      <c r="I19" s="9">
        <f>benzene!I19+toluene!I19+'o-xylene'!I19+'p-xylene'!I19+'m-xylene'!I19+'b,t,x'!T19</f>
        <v>347310329</v>
      </c>
      <c r="J19" s="9"/>
      <c r="K19" s="9"/>
      <c r="L19" s="9"/>
      <c r="M19" s="9"/>
      <c r="N19" s="9"/>
      <c r="O19" s="9">
        <f>benzene!O19+toluene!O19+'o-xylene'!O19+'p-xylene'!O19+'m-xylene'!O19+'b,t,x'!Z19</f>
        <v>357256789</v>
      </c>
      <c r="P19" s="9">
        <f>benzene!P19+toluene!P19+'o-xylene'!P19+'p-xylene'!P19+'m-xylene'!P19+'b,t,x'!AA19</f>
        <v>287167765</v>
      </c>
      <c r="Q19" s="9">
        <f>benzene!Q19+toluene!Q19+'o-xylene'!Q19+'p-xylene'!Q19+'m-xylene'!Q19+'b,t,x'!AB19</f>
        <v>239257758</v>
      </c>
      <c r="R19" s="9">
        <f>benzene!R19+toluene!R19+'o-xylene'!R19+'p-xylene'!R19+'m-xylene'!R19+'b,t,x'!AC19</f>
        <v>292203656</v>
      </c>
      <c r="S19" s="9">
        <f>benzene!S19+toluene!S19+'o-xylene'!S19+'p-xylene'!S19+'m-xylene'!S19+'b,t,x'!AD19</f>
        <v>275218414</v>
      </c>
      <c r="T19" s="9">
        <f>benzene!T19+toluene!T19+'o-xylene'!T19+'p-xylene'!T19+'m-xylene'!T19+'b,t,x'!AE19</f>
        <v>364874693</v>
      </c>
      <c r="U19" s="9">
        <f>benzene!U19+toluene!U19+'o-xylene'!U19+'p-xylene'!U19+'m-xylene'!U19+'b,t,x'!AF19</f>
        <v>295035224</v>
      </c>
      <c r="V19" s="9">
        <f>benzene!V19+toluene!V19+'o-xylene'!V19+'p-xylene'!V19+'m-xylene'!V19+'b,t,x'!AG19</f>
        <v>305674000</v>
      </c>
      <c r="W19" s="9">
        <f>benzene!W19+toluene!W19+'o-xylene'!W19+'p-xylene'!W19+'m-xylene'!W19+'b,t,x'!AH19</f>
        <v>254195474</v>
      </c>
      <c r="X19" s="9" t="e">
        <f>benzene!X19+toluene!X19+'o-xylene'!X19+'p-xylene'!X19+'m-xylene'!X19+'b,t,x'!AI19</f>
        <v>#VALUE!</v>
      </c>
      <c r="Y19" s="9" t="e">
        <f>benzene!Y19+toluene!Y19+'o-xylene'!Y19+'p-xylene'!Y19+'m-xylene'!Y19+'b,t,x'!AJ19</f>
        <v>#VALUE!</v>
      </c>
      <c r="Z19" s="9" t="e">
        <f>benzene!Z19+toluene!Z19+'o-xylene'!Z19+'p-xylene'!Z19+'m-xylene'!Z19+'b,t,x'!AK19</f>
        <v>#VALUE!</v>
      </c>
      <c r="AA19" s="9"/>
    </row>
    <row r="20" spans="1:27" x14ac:dyDescent="0.2">
      <c r="A20" s="7" t="s">
        <v>10</v>
      </c>
      <c r="B20" s="9" t="e">
        <f>benzene!B20+toluene!B20+'o-xylene'!B20+'p-xylene'!B20+'m-xylene'!B20+'b,t,x'!M20</f>
        <v>#VALUE!</v>
      </c>
      <c r="C20" s="9" t="e">
        <f>benzene!C20+toluene!C20+'o-xylene'!C20+'p-xylene'!C20+'m-xylene'!C20+'b,t,x'!N20</f>
        <v>#VALUE!</v>
      </c>
      <c r="D20" s="9" t="e">
        <f>benzene!D20+toluene!D20+'o-xylene'!D20+'p-xylene'!D20+'m-xylene'!D20+'b,t,x'!O20</f>
        <v>#VALUE!</v>
      </c>
      <c r="E20" s="9" t="e">
        <f>benzene!E20+toluene!E20+'o-xylene'!E20+'p-xylene'!E20+'m-xylene'!E20+'b,t,x'!P20</f>
        <v>#VALUE!</v>
      </c>
      <c r="F20" s="9" t="e">
        <f>benzene!F20+toluene!F20+'o-xylene'!F20+'p-xylene'!F20+'m-xylene'!F20+'b,t,x'!Q20</f>
        <v>#VALUE!</v>
      </c>
      <c r="G20" s="9" t="e">
        <f>benzene!G20+toluene!G20+'o-xylene'!G20+'p-xylene'!G20+'m-xylene'!G20+'b,t,x'!R20</f>
        <v>#VALUE!</v>
      </c>
      <c r="H20" s="9" t="e">
        <f>benzene!H20+toluene!H20+'o-xylene'!H20+'p-xylene'!H20+'m-xylene'!H20+'b,t,x'!S20</f>
        <v>#VALUE!</v>
      </c>
      <c r="I20" s="9" t="e">
        <f>benzene!I20+toluene!I20+'o-xylene'!I20+'p-xylene'!I20+'m-xylene'!I20+'b,t,x'!T20</f>
        <v>#VALUE!</v>
      </c>
      <c r="J20" s="9"/>
      <c r="K20" s="9"/>
      <c r="L20" s="9"/>
      <c r="M20" s="9"/>
      <c r="N20" s="9"/>
      <c r="O20" s="9" t="e">
        <f>benzene!O20+toluene!O20+'o-xylene'!O20+'p-xylene'!O20+'m-xylene'!O20+'b,t,x'!Z20</f>
        <v>#VALUE!</v>
      </c>
      <c r="P20" s="9" t="e">
        <f>benzene!P20+toluene!P20+'o-xylene'!P20+'p-xylene'!P20+'m-xylene'!P20+'b,t,x'!AA20</f>
        <v>#VALUE!</v>
      </c>
      <c r="Q20" s="9" t="e">
        <f>benzene!Q20+toluene!Q20+'o-xylene'!Q20+'p-xylene'!Q20+'m-xylene'!Q20+'b,t,x'!AB20</f>
        <v>#VALUE!</v>
      </c>
      <c r="R20" s="9" t="e">
        <f>benzene!R20+toluene!R20+'o-xylene'!R20+'p-xylene'!R20+'m-xylene'!R20+'b,t,x'!AC20</f>
        <v>#VALUE!</v>
      </c>
      <c r="S20" s="9" t="e">
        <f>benzene!S20+toluene!S20+'o-xylene'!S20+'p-xylene'!S20+'m-xylene'!S20+'b,t,x'!AD20</f>
        <v>#VALUE!</v>
      </c>
      <c r="T20" s="9" t="e">
        <f>benzene!T20+toluene!T20+'o-xylene'!T20+'p-xylene'!T20+'m-xylene'!T20+'b,t,x'!AE20</f>
        <v>#VALUE!</v>
      </c>
      <c r="U20" s="9" t="e">
        <f>benzene!U20+toluene!U20+'o-xylene'!U20+'p-xylene'!U20+'m-xylene'!U20+'b,t,x'!AF20</f>
        <v>#VALUE!</v>
      </c>
      <c r="V20" s="9" t="e">
        <f>benzene!V20+toluene!V20+'o-xylene'!V20+'p-xylene'!V20+'m-xylene'!V20+'b,t,x'!AG20</f>
        <v>#VALUE!</v>
      </c>
      <c r="W20" s="9" t="e">
        <f>benzene!W20+toluene!W20+'o-xylene'!W20+'p-xylene'!W20+'m-xylene'!W20+'b,t,x'!AH20</f>
        <v>#VALUE!</v>
      </c>
      <c r="X20" s="9" t="e">
        <f>benzene!X20+toluene!X20+'o-xylene'!X20+'p-xylene'!X20+'m-xylene'!X20+'b,t,x'!AI20</f>
        <v>#VALUE!</v>
      </c>
      <c r="Y20" s="9" t="e">
        <f>benzene!Y20+toluene!Y20+'o-xylene'!Y20+'p-xylene'!Y20+'m-xylene'!Y20+'b,t,x'!AJ20</f>
        <v>#VALUE!</v>
      </c>
      <c r="Z20" s="9" t="e">
        <f>benzene!Z20+toluene!Z20+'o-xylene'!Z20+'p-xylene'!Z20+'m-xylene'!Z20+'b,t,x'!AK20</f>
        <v>#VALUE!</v>
      </c>
      <c r="AA20" s="9"/>
    </row>
    <row r="21" spans="1:27" x14ac:dyDescent="0.2">
      <c r="A21" s="7" t="s">
        <v>11</v>
      </c>
      <c r="B21" s="9" t="e">
        <f>benzene!B21+toluene!B21+'o-xylene'!B21+'p-xylene'!B21+'m-xylene'!B21+'b,t,x'!M21</f>
        <v>#VALUE!</v>
      </c>
      <c r="C21" s="9" t="e">
        <f>benzene!C21+toluene!C21+'o-xylene'!C21+'p-xylene'!C21+'m-xylene'!C21+'b,t,x'!N21</f>
        <v>#VALUE!</v>
      </c>
      <c r="D21" s="9" t="e">
        <f>benzene!D21+toluene!D21+'o-xylene'!D21+'p-xylene'!D21+'m-xylene'!D21+'b,t,x'!O21</f>
        <v>#VALUE!</v>
      </c>
      <c r="E21" s="9" t="e">
        <f>benzene!E21+toluene!E21+'o-xylene'!E21+'p-xylene'!E21+'m-xylene'!E21+'b,t,x'!P21</f>
        <v>#VALUE!</v>
      </c>
      <c r="F21" s="9" t="e">
        <f>benzene!F21+toluene!F21+'o-xylene'!F21+'p-xylene'!F21+'m-xylene'!F21+'b,t,x'!Q21</f>
        <v>#VALUE!</v>
      </c>
      <c r="G21" s="9" t="e">
        <f>benzene!G21+toluene!G21+'o-xylene'!G21+'p-xylene'!G21+'m-xylene'!G21+'b,t,x'!R21</f>
        <v>#VALUE!</v>
      </c>
      <c r="H21" s="9" t="e">
        <f>benzene!H21+toluene!H21+'o-xylene'!H21+'p-xylene'!H21+'m-xylene'!H21+'b,t,x'!S21</f>
        <v>#VALUE!</v>
      </c>
      <c r="I21" s="9" t="e">
        <f>benzene!I21+toluene!I21+'o-xylene'!I21+'p-xylene'!I21+'m-xylene'!I21+'b,t,x'!T21</f>
        <v>#VALUE!</v>
      </c>
      <c r="J21" s="9"/>
      <c r="K21" s="9"/>
      <c r="L21" s="9"/>
      <c r="M21" s="9"/>
      <c r="N21" s="9"/>
      <c r="O21" s="9" t="e">
        <f>benzene!O21+toluene!O21+'o-xylene'!O21+'p-xylene'!O21+'m-xylene'!O21+'b,t,x'!Z21</f>
        <v>#VALUE!</v>
      </c>
      <c r="P21" s="9" t="e">
        <f>benzene!P21+toluene!P21+'o-xylene'!P21+'p-xylene'!P21+'m-xylene'!P21+'b,t,x'!AA21</f>
        <v>#VALUE!</v>
      </c>
      <c r="Q21" s="9" t="e">
        <f>benzene!Q21+toluene!Q21+'o-xylene'!Q21+'p-xylene'!Q21+'m-xylene'!Q21+'b,t,x'!AB21</f>
        <v>#VALUE!</v>
      </c>
      <c r="R21" s="9" t="e">
        <f>benzene!R21+toluene!R21+'o-xylene'!R21+'p-xylene'!R21+'m-xylene'!R21+'b,t,x'!AC21</f>
        <v>#VALUE!</v>
      </c>
      <c r="S21" s="9" t="e">
        <f>benzene!S21+toluene!S21+'o-xylene'!S21+'p-xylene'!S21+'m-xylene'!S21+'b,t,x'!AD21</f>
        <v>#VALUE!</v>
      </c>
      <c r="T21" s="9" t="e">
        <f>benzene!T21+toluene!T21+'o-xylene'!T21+'p-xylene'!T21+'m-xylene'!T21+'b,t,x'!AE21</f>
        <v>#VALUE!</v>
      </c>
      <c r="U21" s="9" t="e">
        <f>benzene!U21+toluene!U21+'o-xylene'!U21+'p-xylene'!U21+'m-xylene'!U21+'b,t,x'!AF21</f>
        <v>#VALUE!</v>
      </c>
      <c r="V21" s="9" t="e">
        <f>benzene!V21+toluene!V21+'o-xylene'!V21+'p-xylene'!V21+'m-xylene'!V21+'b,t,x'!AG21</f>
        <v>#VALUE!</v>
      </c>
      <c r="W21" s="9" t="e">
        <f>benzene!W21+toluene!W21+'o-xylene'!W21+'p-xylene'!W21+'m-xylene'!W21+'b,t,x'!AH21</f>
        <v>#VALUE!</v>
      </c>
      <c r="X21" s="9" t="e">
        <f>benzene!X21+toluene!X21+'o-xylene'!X21+'p-xylene'!X21+'m-xylene'!X21+'b,t,x'!AI21</f>
        <v>#VALUE!</v>
      </c>
      <c r="Y21" s="9" t="e">
        <f>benzene!Y21+toluene!Y21+'o-xylene'!Y21+'p-xylene'!Y21+'m-xylene'!Y21+'b,t,x'!AJ21</f>
        <v>#VALUE!</v>
      </c>
      <c r="Z21" s="9" t="e">
        <f>benzene!Z21+toluene!Z21+'o-xylene'!Z21+'p-xylene'!Z21+'m-xylene'!Z21+'b,t,x'!AK21</f>
        <v>#VALUE!</v>
      </c>
      <c r="AA21" s="9"/>
    </row>
    <row r="22" spans="1:27" x14ac:dyDescent="0.2">
      <c r="A22" s="7" t="s">
        <v>12</v>
      </c>
      <c r="B22" s="9">
        <f>benzene!B22+toluene!B22+'o-xylene'!B22+'p-xylene'!B22+'m-xylene'!B22+'b,t,x'!M22</f>
        <v>0</v>
      </c>
      <c r="C22" s="9">
        <f>benzene!C22+toluene!C22+'o-xylene'!C22+'p-xylene'!C22+'m-xylene'!C22+'b,t,x'!N22</f>
        <v>0</v>
      </c>
      <c r="D22" s="9">
        <f>benzene!D22+toluene!D22+'o-xylene'!D22+'p-xylene'!D22+'m-xylene'!D22+'b,t,x'!O22</f>
        <v>0</v>
      </c>
      <c r="E22" s="9">
        <f>benzene!E22+toluene!E22+'o-xylene'!E22+'p-xylene'!E22+'m-xylene'!E22+'b,t,x'!P22</f>
        <v>0</v>
      </c>
      <c r="F22" s="9">
        <f>benzene!F22+toluene!F22+'o-xylene'!F22+'p-xylene'!F22+'m-xylene'!F22+'b,t,x'!Q22</f>
        <v>0</v>
      </c>
      <c r="G22" s="9">
        <f>benzene!G22+toluene!G22+'o-xylene'!G22+'p-xylene'!G22+'m-xylene'!G22+'b,t,x'!R22</f>
        <v>0</v>
      </c>
      <c r="H22" s="9">
        <f>benzene!H22+toluene!H22+'o-xylene'!H22+'p-xylene'!H22+'m-xylene'!H22+'b,t,x'!S22</f>
        <v>0</v>
      </c>
      <c r="I22" s="9">
        <f>benzene!I22+toluene!I22+'o-xylene'!I22+'p-xylene'!I22+'m-xylene'!I22+'b,t,x'!T22</f>
        <v>0</v>
      </c>
      <c r="J22" s="9"/>
      <c r="K22" s="9"/>
      <c r="L22" s="9"/>
      <c r="M22" s="9"/>
      <c r="N22" s="9"/>
      <c r="O22" s="9">
        <f>benzene!O22+toluene!O22+'o-xylene'!O22+'p-xylene'!O22+'m-xylene'!O22+'b,t,x'!Z22</f>
        <v>0</v>
      </c>
      <c r="P22" s="9">
        <f>benzene!P22+toluene!P22+'o-xylene'!P22+'p-xylene'!P22+'m-xylene'!P22+'b,t,x'!AA22</f>
        <v>0</v>
      </c>
      <c r="Q22" s="9">
        <f>benzene!Q22+toluene!Q22+'o-xylene'!Q22+'p-xylene'!Q22+'m-xylene'!Q22+'b,t,x'!AB22</f>
        <v>0</v>
      </c>
      <c r="R22" s="9">
        <f>benzene!R22+toluene!R22+'o-xylene'!R22+'p-xylene'!R22+'m-xylene'!R22+'b,t,x'!AC22</f>
        <v>0</v>
      </c>
      <c r="S22" s="9">
        <f>benzene!S22+toluene!S22+'o-xylene'!S22+'p-xylene'!S22+'m-xylene'!S22+'b,t,x'!AD22</f>
        <v>0</v>
      </c>
      <c r="T22" s="9">
        <f>benzene!T22+toluene!T22+'o-xylene'!T22+'p-xylene'!T22+'m-xylene'!T22+'b,t,x'!AE22</f>
        <v>0</v>
      </c>
      <c r="U22" s="9">
        <f>benzene!U22+toluene!U22+'o-xylene'!U22+'p-xylene'!U22+'m-xylene'!U22+'b,t,x'!AF22</f>
        <v>0</v>
      </c>
      <c r="V22" s="9">
        <f>benzene!V22+toluene!V22+'o-xylene'!V22+'p-xylene'!V22+'m-xylene'!V22+'b,t,x'!AG22</f>
        <v>0</v>
      </c>
      <c r="W22" s="9">
        <f>benzene!W22+toluene!W22+'o-xylene'!W22+'p-xylene'!W22+'m-xylene'!W22+'b,t,x'!AH22</f>
        <v>0</v>
      </c>
      <c r="X22" s="9">
        <f>benzene!X22+toluene!X22+'o-xylene'!X22+'p-xylene'!X22+'m-xylene'!X22+'b,t,x'!AI22</f>
        <v>0</v>
      </c>
      <c r="Y22" s="9">
        <f>benzene!Y22+toluene!Y22+'o-xylene'!Y22+'p-xylene'!Y22+'m-xylene'!Y22+'b,t,x'!AJ22</f>
        <v>0</v>
      </c>
      <c r="Z22" s="9">
        <f>benzene!Z22+toluene!Z22+'o-xylene'!Z22+'p-xylene'!Z22+'m-xylene'!Z22+'b,t,x'!AK22</f>
        <v>0</v>
      </c>
      <c r="AA22" s="9"/>
    </row>
    <row r="23" spans="1:27" x14ac:dyDescent="0.2">
      <c r="A23" s="7" t="s">
        <v>13</v>
      </c>
      <c r="B23" s="9" t="e">
        <f>benzene!B23+toluene!B23+'o-xylene'!B23+'p-xylene'!B23+'m-xylene'!B23+'b,t,x'!M23</f>
        <v>#VALUE!</v>
      </c>
      <c r="C23" s="9" t="e">
        <f>benzene!C23+toluene!C23+'o-xylene'!C23+'p-xylene'!C23+'m-xylene'!C23+'b,t,x'!N23</f>
        <v>#VALUE!</v>
      </c>
      <c r="D23" s="9">
        <f>benzene!D23+toluene!D23+'o-xylene'!D23+'p-xylene'!D23+'m-xylene'!D23+'b,t,x'!O23</f>
        <v>0</v>
      </c>
      <c r="E23" s="9">
        <f>benzene!E23+toluene!E23+'o-xylene'!E23+'p-xylene'!E23+'m-xylene'!E23+'b,t,x'!P23</f>
        <v>0</v>
      </c>
      <c r="F23" s="9">
        <f>benzene!F23+toluene!F23+'o-xylene'!F23+'p-xylene'!F23+'m-xylene'!F23+'b,t,x'!Q23</f>
        <v>0</v>
      </c>
      <c r="G23" s="9">
        <f>benzene!G23+toluene!G23+'o-xylene'!G23+'p-xylene'!G23+'m-xylene'!G23+'b,t,x'!R23</f>
        <v>0</v>
      </c>
      <c r="H23" s="9">
        <f>benzene!H23+toluene!H23+'o-xylene'!H23+'p-xylene'!H23+'m-xylene'!H23+'b,t,x'!S23</f>
        <v>0</v>
      </c>
      <c r="I23" s="9">
        <f>benzene!I23+toluene!I23+'o-xylene'!I23+'p-xylene'!I23+'m-xylene'!I23+'b,t,x'!T23</f>
        <v>0</v>
      </c>
      <c r="J23" s="9"/>
      <c r="K23" s="9"/>
      <c r="L23" s="9"/>
      <c r="M23" s="9"/>
      <c r="N23" s="9"/>
      <c r="O23" s="9">
        <f>benzene!O23+toluene!O23+'o-xylene'!O23+'p-xylene'!O23+'m-xylene'!O23+'b,t,x'!Z23</f>
        <v>0</v>
      </c>
      <c r="P23" s="9">
        <f>benzene!P23+toluene!P23+'o-xylene'!P23+'p-xylene'!P23+'m-xylene'!P23+'b,t,x'!AA23</f>
        <v>0</v>
      </c>
      <c r="Q23" s="9">
        <f>benzene!Q23+toluene!Q23+'o-xylene'!Q23+'p-xylene'!Q23+'m-xylene'!Q23+'b,t,x'!AB23</f>
        <v>0</v>
      </c>
      <c r="R23" s="9">
        <f>benzene!R23+toluene!R23+'o-xylene'!R23+'p-xylene'!R23+'m-xylene'!R23+'b,t,x'!AC23</f>
        <v>0</v>
      </c>
      <c r="S23" s="9">
        <f>benzene!S23+toluene!S23+'o-xylene'!S23+'p-xylene'!S23+'m-xylene'!S23+'b,t,x'!AD23</f>
        <v>0</v>
      </c>
      <c r="T23" s="9">
        <f>benzene!T23+toluene!T23+'o-xylene'!T23+'p-xylene'!T23+'m-xylene'!T23+'b,t,x'!AE23</f>
        <v>0</v>
      </c>
      <c r="U23" s="9">
        <f>benzene!U23+toluene!U23+'o-xylene'!U23+'p-xylene'!U23+'m-xylene'!U23+'b,t,x'!AF23</f>
        <v>0</v>
      </c>
      <c r="V23" s="9">
        <f>benzene!V23+toluene!V23+'o-xylene'!V23+'p-xylene'!V23+'m-xylene'!V23+'b,t,x'!AG23</f>
        <v>0</v>
      </c>
      <c r="W23" s="9">
        <f>benzene!W23+toluene!W23+'o-xylene'!W23+'p-xylene'!W23+'m-xylene'!W23+'b,t,x'!AH23</f>
        <v>0</v>
      </c>
      <c r="X23" s="9">
        <f>benzene!X23+toluene!X23+'o-xylene'!X23+'p-xylene'!X23+'m-xylene'!X23+'b,t,x'!AI23</f>
        <v>0</v>
      </c>
      <c r="Y23" s="9">
        <f>benzene!Y23+toluene!Y23+'o-xylene'!Y23+'p-xylene'!Y23+'m-xylene'!Y23+'b,t,x'!AJ23</f>
        <v>0</v>
      </c>
      <c r="Z23" s="9">
        <f>benzene!Z23+toluene!Z23+'o-xylene'!Z23+'p-xylene'!Z23+'m-xylene'!Z23+'b,t,x'!AK23</f>
        <v>0</v>
      </c>
      <c r="AA23" s="9"/>
    </row>
    <row r="24" spans="1:27" x14ac:dyDescent="0.2">
      <c r="A24" s="7" t="s">
        <v>14</v>
      </c>
      <c r="B24" s="9">
        <f>benzene!B24+toluene!B24+'o-xylene'!B24+'p-xylene'!B24+'m-xylene'!B24+'b,t,x'!M24</f>
        <v>0</v>
      </c>
      <c r="C24" s="9">
        <f>benzene!C24+toluene!C24+'o-xylene'!C24+'p-xylene'!C24+'m-xylene'!C24+'b,t,x'!N24</f>
        <v>0</v>
      </c>
      <c r="D24" s="9">
        <f>benzene!D24+toluene!D24+'o-xylene'!D24+'p-xylene'!D24+'m-xylene'!D24+'b,t,x'!O24</f>
        <v>0</v>
      </c>
      <c r="E24" s="9">
        <f>benzene!E24+toluene!E24+'o-xylene'!E24+'p-xylene'!E24+'m-xylene'!E24+'b,t,x'!P24</f>
        <v>0</v>
      </c>
      <c r="F24" s="9">
        <f>benzene!F24+toluene!F24+'o-xylene'!F24+'p-xylene'!F24+'m-xylene'!F24+'b,t,x'!Q24</f>
        <v>0</v>
      </c>
      <c r="G24" s="9">
        <f>benzene!G24+toluene!G24+'o-xylene'!G24+'p-xylene'!G24+'m-xylene'!G24+'b,t,x'!R24</f>
        <v>0</v>
      </c>
      <c r="H24" s="9">
        <f>benzene!H24+toluene!H24+'o-xylene'!H24+'p-xylene'!H24+'m-xylene'!H24+'b,t,x'!S24</f>
        <v>0</v>
      </c>
      <c r="I24" s="9">
        <f>benzene!I24+toluene!I24+'o-xylene'!I24+'p-xylene'!I24+'m-xylene'!I24+'b,t,x'!T24</f>
        <v>0</v>
      </c>
      <c r="J24" s="9"/>
      <c r="K24" s="9"/>
      <c r="L24" s="9"/>
      <c r="M24" s="9"/>
      <c r="N24" s="9"/>
      <c r="O24" s="9">
        <f>benzene!O24+toluene!O24+'o-xylene'!O24+'p-xylene'!O24+'m-xylene'!O24+'b,t,x'!Z24</f>
        <v>0</v>
      </c>
      <c r="P24" s="9">
        <f>benzene!P24+toluene!P24+'o-xylene'!P24+'p-xylene'!P24+'m-xylene'!P24+'b,t,x'!AA24</f>
        <v>0</v>
      </c>
      <c r="Q24" s="9">
        <f>benzene!Q24+toluene!Q24+'o-xylene'!Q24+'p-xylene'!Q24+'m-xylene'!Q24+'b,t,x'!AB24</f>
        <v>0</v>
      </c>
      <c r="R24" s="9">
        <f>benzene!R24+toluene!R24+'o-xylene'!R24+'p-xylene'!R24+'m-xylene'!R24+'b,t,x'!AC24</f>
        <v>0</v>
      </c>
      <c r="S24" s="9">
        <f>benzene!S24+toluene!S24+'o-xylene'!S24+'p-xylene'!S24+'m-xylene'!S24+'b,t,x'!AD24</f>
        <v>0</v>
      </c>
      <c r="T24" s="9">
        <f>benzene!T24+toluene!T24+'o-xylene'!T24+'p-xylene'!T24+'m-xylene'!T24+'b,t,x'!AE24</f>
        <v>0</v>
      </c>
      <c r="U24" s="9">
        <f>benzene!U24+toluene!U24+'o-xylene'!U24+'p-xylene'!U24+'m-xylene'!U24+'b,t,x'!AF24</f>
        <v>0</v>
      </c>
      <c r="V24" s="9">
        <f>benzene!V24+toluene!V24+'o-xylene'!V24+'p-xylene'!V24+'m-xylene'!V24+'b,t,x'!AG24</f>
        <v>0</v>
      </c>
      <c r="W24" s="9">
        <f>benzene!W24+toluene!W24+'o-xylene'!W24+'p-xylene'!W24+'m-xylene'!W24+'b,t,x'!AH24</f>
        <v>0</v>
      </c>
      <c r="X24" s="9">
        <f>benzene!X24+toluene!X24+'o-xylene'!X24+'p-xylene'!X24+'m-xylene'!X24+'b,t,x'!AI24</f>
        <v>0</v>
      </c>
      <c r="Y24" s="9">
        <f>benzene!Y24+toluene!Y24+'o-xylene'!Y24+'p-xylene'!Y24+'m-xylene'!Y24+'b,t,x'!AJ24</f>
        <v>0</v>
      </c>
      <c r="Z24" s="9">
        <f>benzene!Z24+toluene!Z24+'o-xylene'!Z24+'p-xylene'!Z24+'m-xylene'!Z24+'b,t,x'!AK24</f>
        <v>0</v>
      </c>
      <c r="AA24" s="9"/>
    </row>
    <row r="25" spans="1:27" x14ac:dyDescent="0.2">
      <c r="A25" s="7" t="s">
        <v>15</v>
      </c>
      <c r="B25" s="9">
        <f>benzene!B25+toluene!B25+'o-xylene'!B25+'p-xylene'!B25+'m-xylene'!B25+'b,t,x'!M25</f>
        <v>0</v>
      </c>
      <c r="C25" s="9">
        <f>benzene!C25+toluene!C25+'o-xylene'!C25+'p-xylene'!C25+'m-xylene'!C25+'b,t,x'!N25</f>
        <v>7578000</v>
      </c>
      <c r="D25" s="9">
        <f>benzene!D25+toluene!D25+'o-xylene'!D25+'p-xylene'!D25+'m-xylene'!D25+'b,t,x'!O25</f>
        <v>11717000</v>
      </c>
      <c r="E25" s="9">
        <f>benzene!E25+toluene!E25+'o-xylene'!E25+'p-xylene'!E25+'m-xylene'!E25+'b,t,x'!P25</f>
        <v>12287000</v>
      </c>
      <c r="F25" s="9">
        <f>benzene!F25+toluene!F25+'o-xylene'!F25+'p-xylene'!F25+'m-xylene'!F25+'b,t,x'!Q25</f>
        <v>12194000</v>
      </c>
      <c r="G25" s="9">
        <f>benzene!G25+toluene!G25+'o-xylene'!G25+'p-xylene'!G25+'m-xylene'!G25+'b,t,x'!R25</f>
        <v>10913000</v>
      </c>
      <c r="H25" s="9">
        <f>benzene!H25+toluene!H25+'o-xylene'!H25+'p-xylene'!H25+'m-xylene'!H25+'b,t,x'!S25</f>
        <v>8966600</v>
      </c>
      <c r="I25" s="9">
        <f>benzene!I25+toluene!I25+'o-xylene'!I25+'p-xylene'!I25+'m-xylene'!I25+'b,t,x'!T25</f>
        <v>10114700</v>
      </c>
      <c r="J25" s="9"/>
      <c r="K25" s="9"/>
      <c r="L25" s="9"/>
      <c r="M25" s="9"/>
      <c r="N25" s="9"/>
      <c r="O25" s="9" t="e">
        <f>benzene!O25+toluene!O25+'o-xylene'!O25+'p-xylene'!O25+'m-xylene'!O25+'b,t,x'!Z25</f>
        <v>#VALUE!</v>
      </c>
      <c r="P25" s="9">
        <f>benzene!P25+toluene!P25+'o-xylene'!P25+'p-xylene'!P25+'m-xylene'!P25+'b,t,x'!AA25</f>
        <v>9895000</v>
      </c>
      <c r="Q25" s="9" t="e">
        <f>benzene!Q25+toluene!Q25+'o-xylene'!Q25+'p-xylene'!Q25+'m-xylene'!Q25+'b,t,x'!AB25</f>
        <v>#VALUE!</v>
      </c>
      <c r="R25" s="9" t="e">
        <f>benzene!R25+toluene!R25+'o-xylene'!R25+'p-xylene'!R25+'m-xylene'!R25+'b,t,x'!AC25</f>
        <v>#VALUE!</v>
      </c>
      <c r="S25" s="9" t="e">
        <f>benzene!S25+toluene!S25+'o-xylene'!S25+'p-xylene'!S25+'m-xylene'!S25+'b,t,x'!AD25</f>
        <v>#VALUE!</v>
      </c>
      <c r="T25" s="9" t="e">
        <f>benzene!T25+toluene!T25+'o-xylene'!T25+'p-xylene'!T25+'m-xylene'!T25+'b,t,x'!AE25</f>
        <v>#VALUE!</v>
      </c>
      <c r="U25" s="9" t="e">
        <f>benzene!U25+toluene!U25+'o-xylene'!U25+'p-xylene'!U25+'m-xylene'!U25+'b,t,x'!AF25</f>
        <v>#VALUE!</v>
      </c>
      <c r="V25" s="9" t="e">
        <f>benzene!V25+toluene!V25+'o-xylene'!V25+'p-xylene'!V25+'m-xylene'!V25+'b,t,x'!AG25</f>
        <v>#VALUE!</v>
      </c>
      <c r="W25" s="9" t="e">
        <f>benzene!W25+toluene!W25+'o-xylene'!W25+'p-xylene'!W25+'m-xylene'!W25+'b,t,x'!AH25</f>
        <v>#VALUE!</v>
      </c>
      <c r="X25" s="9" t="e">
        <f>benzene!X25+toluene!X25+'o-xylene'!X25+'p-xylene'!X25+'m-xylene'!X25+'b,t,x'!AI25</f>
        <v>#VALUE!</v>
      </c>
      <c r="Y25" s="9" t="e">
        <f>benzene!Y25+toluene!Y25+'o-xylene'!Y25+'p-xylene'!Y25+'m-xylene'!Y25+'b,t,x'!AJ25</f>
        <v>#VALUE!</v>
      </c>
      <c r="Z25" s="9" t="e">
        <f>benzene!Z25+toluene!Z25+'o-xylene'!Z25+'p-xylene'!Z25+'m-xylene'!Z25+'b,t,x'!AK25</f>
        <v>#VALUE!</v>
      </c>
      <c r="AA25" s="9"/>
    </row>
    <row r="26" spans="1:27" x14ac:dyDescent="0.2">
      <c r="A26" s="7" t="s">
        <v>16</v>
      </c>
      <c r="B26" s="9" t="e">
        <f>benzene!B26+toluene!B26+'o-xylene'!B26+'p-xylene'!B26+'m-xylene'!B26+'b,t,x'!M26</f>
        <v>#VALUE!</v>
      </c>
      <c r="C26" s="9" t="e">
        <f>benzene!C26+toluene!C26+'o-xylene'!C26+'p-xylene'!C26+'m-xylene'!C26+'b,t,x'!N26</f>
        <v>#VALUE!</v>
      </c>
      <c r="D26" s="9" t="e">
        <f>benzene!D26+toluene!D26+'o-xylene'!D26+'p-xylene'!D26+'m-xylene'!D26+'b,t,x'!O26</f>
        <v>#VALUE!</v>
      </c>
      <c r="E26" s="9" t="e">
        <f>benzene!E26+toluene!E26+'o-xylene'!E26+'p-xylene'!E26+'m-xylene'!E26+'b,t,x'!P26</f>
        <v>#VALUE!</v>
      </c>
      <c r="F26" s="9" t="e">
        <f>benzene!F26+toluene!F26+'o-xylene'!F26+'p-xylene'!F26+'m-xylene'!F26+'b,t,x'!Q26</f>
        <v>#VALUE!</v>
      </c>
      <c r="G26" s="9" t="e">
        <f>benzene!G26+toluene!G26+'o-xylene'!G26+'p-xylene'!G26+'m-xylene'!G26+'b,t,x'!R26</f>
        <v>#VALUE!</v>
      </c>
      <c r="H26" s="9" t="e">
        <f>benzene!H26+toluene!H26+'o-xylene'!H26+'p-xylene'!H26+'m-xylene'!H26+'b,t,x'!S26</f>
        <v>#VALUE!</v>
      </c>
      <c r="I26" s="9" t="e">
        <f>benzene!I26+toluene!I26+'o-xylene'!I26+'p-xylene'!I26+'m-xylene'!I26+'b,t,x'!T26</f>
        <v>#VALUE!</v>
      </c>
      <c r="J26" s="9"/>
      <c r="K26" s="9"/>
      <c r="L26" s="9"/>
      <c r="M26" s="9"/>
      <c r="N26" s="9"/>
      <c r="O26" s="9" t="e">
        <f>benzene!O26+toluene!O26+'o-xylene'!O26+'p-xylene'!O26+'m-xylene'!O26+'b,t,x'!Z26</f>
        <v>#VALUE!</v>
      </c>
      <c r="P26" s="9" t="e">
        <f>benzene!P26+toluene!P26+'o-xylene'!P26+'p-xylene'!P26+'m-xylene'!P26+'b,t,x'!AA26</f>
        <v>#VALUE!</v>
      </c>
      <c r="Q26" s="9" t="e">
        <f>benzene!Q26+toluene!Q26+'o-xylene'!Q26+'p-xylene'!Q26+'m-xylene'!Q26+'b,t,x'!AB26</f>
        <v>#VALUE!</v>
      </c>
      <c r="R26" s="9" t="e">
        <f>benzene!R26+toluene!R26+'o-xylene'!R26+'p-xylene'!R26+'m-xylene'!R26+'b,t,x'!AC26</f>
        <v>#VALUE!</v>
      </c>
      <c r="S26" s="9" t="e">
        <f>benzene!S26+toluene!S26+'o-xylene'!S26+'p-xylene'!S26+'m-xylene'!S26+'b,t,x'!AD26</f>
        <v>#VALUE!</v>
      </c>
      <c r="T26" s="9" t="e">
        <f>benzene!T26+toluene!T26+'o-xylene'!T26+'p-xylene'!T26+'m-xylene'!T26+'b,t,x'!AE26</f>
        <v>#VALUE!</v>
      </c>
      <c r="U26" s="9" t="e">
        <f>benzene!U26+toluene!U26+'o-xylene'!U26+'p-xylene'!U26+'m-xylene'!U26+'b,t,x'!AF26</f>
        <v>#VALUE!</v>
      </c>
      <c r="V26" s="9" t="e">
        <f>benzene!V26+toluene!V26+'o-xylene'!V26+'p-xylene'!V26+'m-xylene'!V26+'b,t,x'!AG26</f>
        <v>#VALUE!</v>
      </c>
      <c r="W26" s="9" t="e">
        <f>benzene!W26+toluene!W26+'o-xylene'!W26+'p-xylene'!W26+'m-xylene'!W26+'b,t,x'!AH26</f>
        <v>#VALUE!</v>
      </c>
      <c r="X26" s="9" t="e">
        <f>benzene!X26+toluene!X26+'o-xylene'!X26+'p-xylene'!X26+'m-xylene'!X26+'b,t,x'!AI26</f>
        <v>#VALUE!</v>
      </c>
      <c r="Y26" s="9" t="e">
        <f>benzene!Y26+toluene!Y26+'o-xylene'!Y26+'p-xylene'!Y26+'m-xylene'!Y26+'b,t,x'!AJ26</f>
        <v>#VALUE!</v>
      </c>
      <c r="Z26" s="9" t="e">
        <f>benzene!Z26+toluene!Z26+'o-xylene'!Z26+'p-xylene'!Z26+'m-xylene'!Z26+'b,t,x'!AK26</f>
        <v>#VALUE!</v>
      </c>
      <c r="AA26" s="9"/>
    </row>
    <row r="27" spans="1:27" x14ac:dyDescent="0.2">
      <c r="A27" s="7" t="s">
        <v>17</v>
      </c>
      <c r="B27" s="9">
        <f>benzene!B27+toluene!B27+'o-xylene'!B27+'p-xylene'!B27+'m-xylene'!B27+'b,t,x'!M27</f>
        <v>0</v>
      </c>
      <c r="C27" s="9">
        <f>benzene!C27+toluene!C27+'o-xylene'!C27+'p-xylene'!C27+'m-xylene'!C27+'b,t,x'!N27</f>
        <v>0</v>
      </c>
      <c r="D27" s="9">
        <f>benzene!D27+toluene!D27+'o-xylene'!D27+'p-xylene'!D27+'m-xylene'!D27+'b,t,x'!O27</f>
        <v>0</v>
      </c>
      <c r="E27" s="9">
        <f>benzene!E27+toluene!E27+'o-xylene'!E27+'p-xylene'!E27+'m-xylene'!E27+'b,t,x'!P27</f>
        <v>0</v>
      </c>
      <c r="F27" s="9">
        <f>benzene!F27+toluene!F27+'o-xylene'!F27+'p-xylene'!F27+'m-xylene'!F27+'b,t,x'!Q27</f>
        <v>0</v>
      </c>
      <c r="G27" s="9">
        <f>benzene!G27+toluene!G27+'o-xylene'!G27+'p-xylene'!G27+'m-xylene'!G27+'b,t,x'!R27</f>
        <v>0</v>
      </c>
      <c r="H27" s="9">
        <f>benzene!H27+toluene!H27+'o-xylene'!H27+'p-xylene'!H27+'m-xylene'!H27+'b,t,x'!S27</f>
        <v>0</v>
      </c>
      <c r="I27" s="9">
        <f>benzene!I27+toluene!I27+'o-xylene'!I27+'p-xylene'!I27+'m-xylene'!I27+'b,t,x'!T27</f>
        <v>0</v>
      </c>
      <c r="J27" s="9"/>
      <c r="K27" s="9"/>
      <c r="L27" s="9"/>
      <c r="M27" s="9"/>
      <c r="N27" s="9"/>
      <c r="O27" s="9" t="e">
        <f>benzene!O27+toluene!O27+'o-xylene'!O27+'p-xylene'!O27+'m-xylene'!O27+'b,t,x'!Z27</f>
        <v>#VALUE!</v>
      </c>
      <c r="P27" s="9" t="e">
        <f>benzene!P27+toluene!P27+'o-xylene'!P27+'p-xylene'!P27+'m-xylene'!P27+'b,t,x'!AA27</f>
        <v>#VALUE!</v>
      </c>
      <c r="Q27" s="9" t="e">
        <f>benzene!Q27+toluene!Q27+'o-xylene'!Q27+'p-xylene'!Q27+'m-xylene'!Q27+'b,t,x'!AB27</f>
        <v>#VALUE!</v>
      </c>
      <c r="R27" s="9" t="e">
        <f>benzene!R27+toluene!R27+'o-xylene'!R27+'p-xylene'!R27+'m-xylene'!R27+'b,t,x'!AC27</f>
        <v>#VALUE!</v>
      </c>
      <c r="S27" s="9" t="e">
        <f>benzene!S27+toluene!S27+'o-xylene'!S27+'p-xylene'!S27+'m-xylene'!S27+'b,t,x'!AD27</f>
        <v>#VALUE!</v>
      </c>
      <c r="T27" s="9">
        <f>benzene!T27+toluene!T27+'o-xylene'!T27+'p-xylene'!T27+'m-xylene'!T27+'b,t,x'!AE27</f>
        <v>0</v>
      </c>
      <c r="U27" s="9">
        <f>benzene!U27+toluene!U27+'o-xylene'!U27+'p-xylene'!U27+'m-xylene'!U27+'b,t,x'!AF27</f>
        <v>0</v>
      </c>
      <c r="V27" s="9">
        <f>benzene!V27+toluene!V27+'o-xylene'!V27+'p-xylene'!V27+'m-xylene'!V27+'b,t,x'!AG27</f>
        <v>0</v>
      </c>
      <c r="W27" s="9">
        <f>benzene!W27+toluene!W27+'o-xylene'!W27+'p-xylene'!W27+'m-xylene'!W27+'b,t,x'!AH27</f>
        <v>0</v>
      </c>
      <c r="X27" s="9" t="e">
        <f>benzene!X27+toluene!X27+'o-xylene'!X27+'p-xylene'!X27+'m-xylene'!X27+'b,t,x'!AI27</f>
        <v>#VALUE!</v>
      </c>
      <c r="Y27" s="9" t="e">
        <f>benzene!Y27+toluene!Y27+'o-xylene'!Y27+'p-xylene'!Y27+'m-xylene'!Y27+'b,t,x'!AJ27</f>
        <v>#VALUE!</v>
      </c>
      <c r="Z27" s="9" t="e">
        <f>benzene!Z27+toluene!Z27+'o-xylene'!Z27+'p-xylene'!Z27+'m-xylene'!Z27+'b,t,x'!AK27</f>
        <v>#VALUE!</v>
      </c>
      <c r="AA27" s="9"/>
    </row>
    <row r="28" spans="1:27" x14ac:dyDescent="0.2">
      <c r="A28" s="7" t="s">
        <v>18</v>
      </c>
      <c r="B28" s="9" t="e">
        <f>benzene!B28+toluene!B28+'o-xylene'!B28+'p-xylene'!B28+'m-xylene'!B28+'b,t,x'!M28</f>
        <v>#VALUE!</v>
      </c>
      <c r="C28" s="9" t="e">
        <f>benzene!C28+toluene!C28+'o-xylene'!C28+'p-xylene'!C28+'m-xylene'!C28+'b,t,x'!N28</f>
        <v>#VALUE!</v>
      </c>
      <c r="D28" s="9" t="e">
        <f>benzene!D28+toluene!D28+'o-xylene'!D28+'p-xylene'!D28+'m-xylene'!D28+'b,t,x'!O28</f>
        <v>#VALUE!</v>
      </c>
      <c r="E28" s="9" t="e">
        <f>benzene!E28+toluene!E28+'o-xylene'!E28+'p-xylene'!E28+'m-xylene'!E28+'b,t,x'!P28</f>
        <v>#VALUE!</v>
      </c>
      <c r="F28" s="9" t="e">
        <f>benzene!F28+toluene!F28+'o-xylene'!F28+'p-xylene'!F28+'m-xylene'!F28+'b,t,x'!Q28</f>
        <v>#VALUE!</v>
      </c>
      <c r="G28" s="9" t="e">
        <f>benzene!G28+toluene!G28+'o-xylene'!G28+'p-xylene'!G28+'m-xylene'!G28+'b,t,x'!R28</f>
        <v>#VALUE!</v>
      </c>
      <c r="H28" s="9" t="e">
        <f>benzene!H28+toluene!H28+'o-xylene'!H28+'p-xylene'!H28+'m-xylene'!H28+'b,t,x'!S28</f>
        <v>#VALUE!</v>
      </c>
      <c r="I28" s="9" t="e">
        <f>benzene!I28+toluene!I28+'o-xylene'!I28+'p-xylene'!I28+'m-xylene'!I28+'b,t,x'!T28</f>
        <v>#VALUE!</v>
      </c>
      <c r="J28" s="9"/>
      <c r="K28" s="9"/>
      <c r="L28" s="9"/>
      <c r="M28" s="9"/>
      <c r="N28" s="9"/>
      <c r="O28" s="9">
        <f>benzene!O28+toluene!O28+'o-xylene'!O28+'p-xylene'!O28+'m-xylene'!O28+'b,t,x'!Z28</f>
        <v>0</v>
      </c>
      <c r="P28" s="9">
        <f>benzene!P28+toluene!P28+'o-xylene'!P28+'p-xylene'!P28+'m-xylene'!P28+'b,t,x'!AA28</f>
        <v>0</v>
      </c>
      <c r="Q28" s="9">
        <f>benzene!Q28+toluene!Q28+'o-xylene'!Q28+'p-xylene'!Q28+'m-xylene'!Q28+'b,t,x'!AB28</f>
        <v>0</v>
      </c>
      <c r="R28" s="9">
        <f>benzene!R28+toluene!R28+'o-xylene'!R28+'p-xylene'!R28+'m-xylene'!R28+'b,t,x'!AC28</f>
        <v>0</v>
      </c>
      <c r="S28" s="9">
        <f>benzene!S28+toluene!S28+'o-xylene'!S28+'p-xylene'!S28+'m-xylene'!S28+'b,t,x'!AD28</f>
        <v>0</v>
      </c>
      <c r="T28" s="9">
        <f>benzene!T28+toluene!T28+'o-xylene'!T28+'p-xylene'!T28+'m-xylene'!T28+'b,t,x'!AE28</f>
        <v>0</v>
      </c>
      <c r="U28" s="9">
        <f>benzene!U28+toluene!U28+'o-xylene'!U28+'p-xylene'!U28+'m-xylene'!U28+'b,t,x'!AF28</f>
        <v>0</v>
      </c>
      <c r="V28" s="9">
        <f>benzene!V28+toluene!V28+'o-xylene'!V28+'p-xylene'!V28+'m-xylene'!V28+'b,t,x'!AG28</f>
        <v>0</v>
      </c>
      <c r="W28" s="9">
        <f>benzene!W28+toluene!W28+'o-xylene'!W28+'p-xylene'!W28+'m-xylene'!W28+'b,t,x'!AH28</f>
        <v>0</v>
      </c>
      <c r="X28" s="9">
        <f>benzene!X28+toluene!X28+'o-xylene'!X28+'p-xylene'!X28+'m-xylene'!X28+'b,t,x'!AI28</f>
        <v>0</v>
      </c>
      <c r="Y28" s="9">
        <f>benzene!Y28+toluene!Y28+'o-xylene'!Y28+'p-xylene'!Y28+'m-xylene'!Y28+'b,t,x'!AJ28</f>
        <v>0</v>
      </c>
      <c r="Z28" s="9">
        <f>benzene!Z28+toluene!Z28+'o-xylene'!Z28+'p-xylene'!Z28+'m-xylene'!Z28+'b,t,x'!AK28</f>
        <v>0</v>
      </c>
      <c r="AA28" s="9"/>
    </row>
    <row r="29" spans="1:27" x14ac:dyDescent="0.2">
      <c r="A29" s="7" t="s">
        <v>19</v>
      </c>
      <c r="B29" s="9" t="e">
        <f>benzene!B29+toluene!B29+'o-xylene'!B29+'p-xylene'!B29+'m-xylene'!B29+'b,t,x'!M29</f>
        <v>#VALUE!</v>
      </c>
      <c r="C29" s="9" t="e">
        <f>benzene!C29+toluene!C29+'o-xylene'!C29+'p-xylene'!C29+'m-xylene'!C29+'b,t,x'!N29</f>
        <v>#VALUE!</v>
      </c>
      <c r="D29" s="9" t="e">
        <f>benzene!D29+toluene!D29+'o-xylene'!D29+'p-xylene'!D29+'m-xylene'!D29+'b,t,x'!O29</f>
        <v>#VALUE!</v>
      </c>
      <c r="E29" s="9" t="e">
        <f>benzene!E29+toluene!E29+'o-xylene'!E29+'p-xylene'!E29+'m-xylene'!E29+'b,t,x'!P29</f>
        <v>#VALUE!</v>
      </c>
      <c r="F29" s="9" t="e">
        <f>benzene!F29+toluene!F29+'o-xylene'!F29+'p-xylene'!F29+'m-xylene'!F29+'b,t,x'!Q29</f>
        <v>#VALUE!</v>
      </c>
      <c r="G29" s="9" t="e">
        <f>benzene!G29+toluene!G29+'o-xylene'!G29+'p-xylene'!G29+'m-xylene'!G29+'b,t,x'!R29</f>
        <v>#VALUE!</v>
      </c>
      <c r="H29" s="9" t="e">
        <f>benzene!H29+toluene!H29+'o-xylene'!H29+'p-xylene'!H29+'m-xylene'!H29+'b,t,x'!S29</f>
        <v>#VALUE!</v>
      </c>
      <c r="I29" s="9" t="e">
        <f>benzene!I29+toluene!I29+'o-xylene'!I29+'p-xylene'!I29+'m-xylene'!I29+'b,t,x'!T29</f>
        <v>#VALUE!</v>
      </c>
      <c r="J29" s="9"/>
      <c r="K29" s="9"/>
      <c r="L29" s="9"/>
      <c r="M29" s="9"/>
      <c r="N29" s="9"/>
      <c r="O29" s="9" t="e">
        <f>benzene!O29+toluene!O29+'o-xylene'!O29+'p-xylene'!O29+'m-xylene'!O29+'b,t,x'!Z29</f>
        <v>#VALUE!</v>
      </c>
      <c r="P29" s="9" t="e">
        <f>benzene!P29+toluene!P29+'o-xylene'!P29+'p-xylene'!P29+'m-xylene'!P29+'b,t,x'!AA29</f>
        <v>#VALUE!</v>
      </c>
      <c r="Q29" s="9" t="e">
        <f>benzene!Q29+toluene!Q29+'o-xylene'!Q29+'p-xylene'!Q29+'m-xylene'!Q29+'b,t,x'!AB29</f>
        <v>#VALUE!</v>
      </c>
      <c r="R29" s="9">
        <f>benzene!R29+toluene!R29+'o-xylene'!R29+'p-xylene'!R29+'m-xylene'!R29+'b,t,x'!AC29</f>
        <v>0</v>
      </c>
      <c r="S29" s="9" t="e">
        <f>benzene!S29+toluene!S29+'o-xylene'!S29+'p-xylene'!S29+'m-xylene'!S29+'b,t,x'!AD29</f>
        <v>#VALUE!</v>
      </c>
      <c r="T29" s="9" t="e">
        <f>benzene!T29+toluene!T29+'o-xylene'!T29+'p-xylene'!T29+'m-xylene'!T29+'b,t,x'!AE29</f>
        <v>#VALUE!</v>
      </c>
      <c r="U29" s="9" t="e">
        <f>benzene!U29+toluene!U29+'o-xylene'!U29+'p-xylene'!U29+'m-xylene'!U29+'b,t,x'!AF29</f>
        <v>#VALUE!</v>
      </c>
      <c r="V29" s="9" t="e">
        <f>benzene!V29+toluene!V29+'o-xylene'!V29+'p-xylene'!V29+'m-xylene'!V29+'b,t,x'!AG29</f>
        <v>#VALUE!</v>
      </c>
      <c r="W29" s="9" t="e">
        <f>benzene!W29+toluene!W29+'o-xylene'!W29+'p-xylene'!W29+'m-xylene'!W29+'b,t,x'!AH29</f>
        <v>#VALUE!</v>
      </c>
      <c r="X29" s="9" t="e">
        <f>benzene!X29+toluene!X29+'o-xylene'!X29+'p-xylene'!X29+'m-xylene'!X29+'b,t,x'!AI29</f>
        <v>#VALUE!</v>
      </c>
      <c r="Y29" s="9" t="e">
        <f>benzene!Y29+toluene!Y29+'o-xylene'!Y29+'p-xylene'!Y29+'m-xylene'!Y29+'b,t,x'!AJ29</f>
        <v>#VALUE!</v>
      </c>
      <c r="Z29" s="9" t="e">
        <f>benzene!Z29+toluene!Z29+'o-xylene'!Z29+'p-xylene'!Z29+'m-xylene'!Z29+'b,t,x'!AK29</f>
        <v>#VALUE!</v>
      </c>
      <c r="AA29" s="9"/>
    </row>
    <row r="30" spans="1:27" x14ac:dyDescent="0.2">
      <c r="A30" s="7" t="s">
        <v>20</v>
      </c>
      <c r="B30" s="9" t="e">
        <f>benzene!B30+toluene!B30+'o-xylene'!B30+'p-xylene'!B30+'m-xylene'!B30+'b,t,x'!M30</f>
        <v>#VALUE!</v>
      </c>
      <c r="C30" s="9" t="e">
        <f>benzene!C30+toluene!C30+'o-xylene'!C30+'p-xylene'!C30+'m-xylene'!C30+'b,t,x'!N30</f>
        <v>#VALUE!</v>
      </c>
      <c r="D30" s="9" t="e">
        <f>benzene!D30+toluene!D30+'o-xylene'!D30+'p-xylene'!D30+'m-xylene'!D30+'b,t,x'!O30</f>
        <v>#VALUE!</v>
      </c>
      <c r="E30" s="9" t="e">
        <f>benzene!E30+toluene!E30+'o-xylene'!E30+'p-xylene'!E30+'m-xylene'!E30+'b,t,x'!P30</f>
        <v>#VALUE!</v>
      </c>
      <c r="F30" s="9" t="e">
        <f>benzene!F30+toluene!F30+'o-xylene'!F30+'p-xylene'!F30+'m-xylene'!F30+'b,t,x'!Q30</f>
        <v>#VALUE!</v>
      </c>
      <c r="G30" s="9" t="e">
        <f>benzene!G30+toluene!G30+'o-xylene'!G30+'p-xylene'!G30+'m-xylene'!G30+'b,t,x'!R30</f>
        <v>#VALUE!</v>
      </c>
      <c r="H30" s="9" t="e">
        <f>benzene!H30+toluene!H30+'o-xylene'!H30+'p-xylene'!H30+'m-xylene'!H30+'b,t,x'!S30</f>
        <v>#VALUE!</v>
      </c>
      <c r="I30" s="9">
        <f>benzene!I30+toluene!I30+'o-xylene'!I30+'p-xylene'!I30+'m-xylene'!I30+'b,t,x'!T30</f>
        <v>0</v>
      </c>
      <c r="J30" s="9"/>
      <c r="K30" s="9"/>
      <c r="L30" s="9"/>
      <c r="M30" s="9"/>
      <c r="N30" s="9"/>
      <c r="O30" s="9" t="e">
        <f>benzene!O30+toluene!O30+'o-xylene'!O30+'p-xylene'!O30+'m-xylene'!O30+'b,t,x'!Z30</f>
        <v>#VALUE!</v>
      </c>
      <c r="P30" s="9" t="e">
        <f>benzene!P30+toluene!P30+'o-xylene'!P30+'p-xylene'!P30+'m-xylene'!P30+'b,t,x'!AA30</f>
        <v>#VALUE!</v>
      </c>
      <c r="Q30" s="9">
        <f>benzene!Q30+toluene!Q30+'o-xylene'!Q30+'p-xylene'!Q30+'m-xylene'!Q30+'b,t,x'!AB30</f>
        <v>2000</v>
      </c>
      <c r="R30" s="9">
        <f>benzene!R30+toluene!R30+'o-xylene'!R30+'p-xylene'!R30+'m-xylene'!R30+'b,t,x'!AC30</f>
        <v>3000</v>
      </c>
      <c r="S30" s="9">
        <f>benzene!S30+toluene!S30+'o-xylene'!S30+'p-xylene'!S30+'m-xylene'!S30+'b,t,x'!AD30</f>
        <v>3000</v>
      </c>
      <c r="T30" s="9">
        <f>benzene!T30+toluene!T30+'o-xylene'!T30+'p-xylene'!T30+'m-xylene'!T30+'b,t,x'!AE30</f>
        <v>3000</v>
      </c>
      <c r="U30" s="9">
        <f>benzene!U30+toluene!U30+'o-xylene'!U30+'p-xylene'!U30+'m-xylene'!U30+'b,t,x'!AF30</f>
        <v>3000</v>
      </c>
      <c r="V30" s="9">
        <f>benzene!V30+toluene!V30+'o-xylene'!V30+'p-xylene'!V30+'m-xylene'!V30+'b,t,x'!AG30</f>
        <v>3900</v>
      </c>
      <c r="W30" s="9">
        <f>benzene!W30+toluene!W30+'o-xylene'!W30+'p-xylene'!W30+'m-xylene'!W30+'b,t,x'!AH30</f>
        <v>2000</v>
      </c>
      <c r="X30" s="9">
        <f>benzene!X30+toluene!X30+'o-xylene'!X30+'p-xylene'!X30+'m-xylene'!X30+'b,t,x'!AI30</f>
        <v>2600</v>
      </c>
      <c r="Y30" s="9">
        <f>benzene!Y30+toluene!Y30+'o-xylene'!Y30+'p-xylene'!Y30+'m-xylene'!Y30+'b,t,x'!AJ30</f>
        <v>2300</v>
      </c>
      <c r="Z30" s="9">
        <f>benzene!Z30+toluene!Z30+'o-xylene'!Z30+'p-xylene'!Z30+'m-xylene'!Z30+'b,t,x'!AK30</f>
        <v>6000</v>
      </c>
      <c r="AA30" s="9"/>
    </row>
    <row r="31" spans="1:27" x14ac:dyDescent="0.2">
      <c r="A31" s="7" t="s">
        <v>21</v>
      </c>
      <c r="B31" s="9" t="e">
        <f>benzene!B31+toluene!B31+'o-xylene'!B31+'p-xylene'!B31+'m-xylene'!B31+'b,t,x'!M31</f>
        <v>#VALUE!</v>
      </c>
      <c r="C31" s="9" t="e">
        <f>benzene!C31+toluene!C31+'o-xylene'!C31+'p-xylene'!C31+'m-xylene'!C31+'b,t,x'!N31</f>
        <v>#VALUE!</v>
      </c>
      <c r="D31" s="9" t="e">
        <f>benzene!D31+toluene!D31+'o-xylene'!D31+'p-xylene'!D31+'m-xylene'!D31+'b,t,x'!O31</f>
        <v>#VALUE!</v>
      </c>
      <c r="E31" s="9" t="e">
        <f>benzene!E31+toluene!E31+'o-xylene'!E31+'p-xylene'!E31+'m-xylene'!E31+'b,t,x'!P31</f>
        <v>#VALUE!</v>
      </c>
      <c r="F31" s="9" t="e">
        <f>benzene!F31+toluene!F31+'o-xylene'!F31+'p-xylene'!F31+'m-xylene'!F31+'b,t,x'!Q31</f>
        <v>#VALUE!</v>
      </c>
      <c r="G31" s="9" t="e">
        <f>benzene!G31+toluene!G31+'o-xylene'!G31+'p-xylene'!G31+'m-xylene'!G31+'b,t,x'!R31</f>
        <v>#VALUE!</v>
      </c>
      <c r="H31" s="9">
        <f>benzene!H31+toluene!H31+'o-xylene'!H31+'p-xylene'!H31+'m-xylene'!H31+'b,t,x'!S31</f>
        <v>0</v>
      </c>
      <c r="I31" s="9">
        <f>benzene!I31+toluene!I31+'o-xylene'!I31+'p-xylene'!I31+'m-xylene'!I31+'b,t,x'!T31</f>
        <v>0</v>
      </c>
      <c r="J31" s="9"/>
      <c r="K31" s="9"/>
      <c r="L31" s="9"/>
      <c r="M31" s="9"/>
      <c r="N31" s="9"/>
      <c r="O31" s="9">
        <f>benzene!O31+toluene!O31+'o-xylene'!O31+'p-xylene'!O31+'m-xylene'!O31+'b,t,x'!Z31</f>
        <v>0</v>
      </c>
      <c r="P31" s="9">
        <f>benzene!P31+toluene!P31+'o-xylene'!P31+'p-xylene'!P31+'m-xylene'!P31+'b,t,x'!AA31</f>
        <v>0</v>
      </c>
      <c r="Q31" s="9">
        <f>benzene!Q31+toluene!Q31+'o-xylene'!Q31+'p-xylene'!Q31+'m-xylene'!Q31+'b,t,x'!AB31</f>
        <v>0</v>
      </c>
      <c r="R31" s="9">
        <f>benzene!R31+toluene!R31+'o-xylene'!R31+'p-xylene'!R31+'m-xylene'!R31+'b,t,x'!AC31</f>
        <v>0</v>
      </c>
      <c r="S31" s="9">
        <f>benzene!S31+toluene!S31+'o-xylene'!S31+'p-xylene'!S31+'m-xylene'!S31+'b,t,x'!AD31</f>
        <v>0</v>
      </c>
      <c r="T31" s="9">
        <f>benzene!T31+toluene!T31+'o-xylene'!T31+'p-xylene'!T31+'m-xylene'!T31+'b,t,x'!AE31</f>
        <v>0</v>
      </c>
      <c r="U31" s="9">
        <f>benzene!U31+toluene!U31+'o-xylene'!U31+'p-xylene'!U31+'m-xylene'!U31+'b,t,x'!AF31</f>
        <v>0</v>
      </c>
      <c r="V31" s="9">
        <f>benzene!V31+toluene!V31+'o-xylene'!V31+'p-xylene'!V31+'m-xylene'!V31+'b,t,x'!AG31</f>
        <v>0</v>
      </c>
      <c r="W31" s="9">
        <f>benzene!W31+toluene!W31+'o-xylene'!W31+'p-xylene'!W31+'m-xylene'!W31+'b,t,x'!AH31</f>
        <v>0</v>
      </c>
      <c r="X31" s="9">
        <f>benzene!X31+toluene!X31+'o-xylene'!X31+'p-xylene'!X31+'m-xylene'!X31+'b,t,x'!AI31</f>
        <v>0</v>
      </c>
      <c r="Y31" s="9">
        <f>benzene!Y31+toluene!Y31+'o-xylene'!Y31+'p-xylene'!Y31+'m-xylene'!Y31+'b,t,x'!AJ31</f>
        <v>0</v>
      </c>
      <c r="Z31" s="9">
        <f>benzene!Z31+toluene!Z31+'o-xylene'!Z31+'p-xylene'!Z31+'m-xylene'!Z31+'b,t,x'!AK31</f>
        <v>0</v>
      </c>
      <c r="AA31" s="9"/>
    </row>
    <row r="32" spans="1:27" x14ac:dyDescent="0.2">
      <c r="A32" s="7" t="s">
        <v>22</v>
      </c>
      <c r="B32" s="9" t="e">
        <f>benzene!B32+toluene!B32+'o-xylene'!B32+'p-xylene'!B32+'m-xylene'!B32+'b,t,x'!M32</f>
        <v>#VALUE!</v>
      </c>
      <c r="C32" s="9" t="e">
        <f>benzene!C32+toluene!C32+'o-xylene'!C32+'p-xylene'!C32+'m-xylene'!C32+'b,t,x'!N32</f>
        <v>#VALUE!</v>
      </c>
      <c r="D32" s="9" t="e">
        <f>benzene!D32+toluene!D32+'o-xylene'!D32+'p-xylene'!D32+'m-xylene'!D32+'b,t,x'!O32</f>
        <v>#VALUE!</v>
      </c>
      <c r="E32" s="9" t="e">
        <f>benzene!E32+toluene!E32+'o-xylene'!E32+'p-xylene'!E32+'m-xylene'!E32+'b,t,x'!P32</f>
        <v>#VALUE!</v>
      </c>
      <c r="F32" s="9" t="e">
        <f>benzene!F32+toluene!F32+'o-xylene'!F32+'p-xylene'!F32+'m-xylene'!F32+'b,t,x'!Q32</f>
        <v>#VALUE!</v>
      </c>
      <c r="G32" s="9">
        <f>benzene!G32+toluene!G32+'o-xylene'!G32+'p-xylene'!G32+'m-xylene'!G32+'b,t,x'!R32</f>
        <v>0</v>
      </c>
      <c r="H32" s="9">
        <f>benzene!H32+toluene!H32+'o-xylene'!H32+'p-xylene'!H32+'m-xylene'!H32+'b,t,x'!S32</f>
        <v>0</v>
      </c>
      <c r="I32" s="9">
        <f>benzene!I32+toluene!I32+'o-xylene'!I32+'p-xylene'!I32+'m-xylene'!I32+'b,t,x'!T32</f>
        <v>0</v>
      </c>
      <c r="J32" s="9"/>
      <c r="K32" s="9"/>
      <c r="L32" s="9"/>
      <c r="M32" s="9"/>
      <c r="N32" s="9"/>
      <c r="O32" s="9">
        <f>benzene!O32+toluene!O32+'o-xylene'!O32+'p-xylene'!O32+'m-xylene'!O32+'b,t,x'!Z32</f>
        <v>0</v>
      </c>
      <c r="P32" s="9">
        <f>benzene!P32+toluene!P32+'o-xylene'!P32+'p-xylene'!P32+'m-xylene'!P32+'b,t,x'!AA32</f>
        <v>0</v>
      </c>
      <c r="Q32" s="9">
        <f>benzene!Q32+toluene!Q32+'o-xylene'!Q32+'p-xylene'!Q32+'m-xylene'!Q32+'b,t,x'!AB32</f>
        <v>0</v>
      </c>
      <c r="R32" s="9">
        <f>benzene!R32+toluene!R32+'o-xylene'!R32+'p-xylene'!R32+'m-xylene'!R32+'b,t,x'!AC32</f>
        <v>6</v>
      </c>
      <c r="S32" s="9">
        <f>benzene!S32+toluene!S32+'o-xylene'!S32+'p-xylene'!S32+'m-xylene'!S32+'b,t,x'!AD32</f>
        <v>0</v>
      </c>
      <c r="T32" s="9">
        <f>benzene!T32+toluene!T32+'o-xylene'!T32+'p-xylene'!T32+'m-xylene'!T32+'b,t,x'!AE32</f>
        <v>0</v>
      </c>
      <c r="U32" s="9">
        <f>benzene!U32+toluene!U32+'o-xylene'!U32+'p-xylene'!U32+'m-xylene'!U32+'b,t,x'!AF32</f>
        <v>0</v>
      </c>
      <c r="V32" s="9">
        <f>benzene!V32+toluene!V32+'o-xylene'!V32+'p-xylene'!V32+'m-xylene'!V32+'b,t,x'!AG32</f>
        <v>0</v>
      </c>
      <c r="W32" s="9">
        <f>benzene!W32+toluene!W32+'o-xylene'!W32+'p-xylene'!W32+'m-xylene'!W32+'b,t,x'!AH32</f>
        <v>12</v>
      </c>
      <c r="X32" s="9">
        <f>benzene!X32+toluene!X32+'o-xylene'!X32+'p-xylene'!X32+'m-xylene'!X32+'b,t,x'!AI32</f>
        <v>0</v>
      </c>
      <c r="Y32" s="9">
        <f>benzene!Y32+toluene!Y32+'o-xylene'!Y32+'p-xylene'!Y32+'m-xylene'!Y32+'b,t,x'!AJ32</f>
        <v>0</v>
      </c>
      <c r="Z32" s="9">
        <f>benzene!Z32+toluene!Z32+'o-xylene'!Z32+'p-xylene'!Z32+'m-xylene'!Z32+'b,t,x'!AK32</f>
        <v>0</v>
      </c>
      <c r="AA32" s="9"/>
    </row>
    <row r="33" spans="1:27" x14ac:dyDescent="0.2">
      <c r="A33" s="7" t="s">
        <v>23</v>
      </c>
      <c r="B33" s="9" t="e">
        <f>benzene!B33+toluene!B33+'o-xylene'!B33+'p-xylene'!B33+'m-xylene'!B33+'b,t,x'!M33</f>
        <v>#VALUE!</v>
      </c>
      <c r="C33" s="9" t="e">
        <f>benzene!C33+toluene!C33+'o-xylene'!C33+'p-xylene'!C33+'m-xylene'!C33+'b,t,x'!N33</f>
        <v>#VALUE!</v>
      </c>
      <c r="D33" s="9" t="e">
        <f>benzene!D33+toluene!D33+'o-xylene'!D33+'p-xylene'!D33+'m-xylene'!D33+'b,t,x'!O33</f>
        <v>#VALUE!</v>
      </c>
      <c r="E33" s="9" t="e">
        <f>benzene!E33+toluene!E33+'o-xylene'!E33+'p-xylene'!E33+'m-xylene'!E33+'b,t,x'!P33</f>
        <v>#VALUE!</v>
      </c>
      <c r="F33" s="9" t="e">
        <f>benzene!F33+toluene!F33+'o-xylene'!F33+'p-xylene'!F33+'m-xylene'!F33+'b,t,x'!Q33</f>
        <v>#VALUE!</v>
      </c>
      <c r="G33" s="9" t="e">
        <f>benzene!G33+toluene!G33+'o-xylene'!G33+'p-xylene'!G33+'m-xylene'!G33+'b,t,x'!R33</f>
        <v>#VALUE!</v>
      </c>
      <c r="H33" s="9" t="e">
        <f>benzene!H33+toluene!H33+'o-xylene'!H33+'p-xylene'!H33+'m-xylene'!H33+'b,t,x'!S33</f>
        <v>#VALUE!</v>
      </c>
      <c r="I33" s="9" t="e">
        <f>benzene!I33+toluene!I33+'o-xylene'!I33+'p-xylene'!I33+'m-xylene'!I33+'b,t,x'!T33</f>
        <v>#VALUE!</v>
      </c>
      <c r="J33" s="9"/>
      <c r="K33" s="9"/>
      <c r="L33" s="9"/>
      <c r="M33" s="9"/>
      <c r="N33" s="9"/>
      <c r="O33" s="9" t="e">
        <f>benzene!O33+toluene!O33+'o-xylene'!O33+'p-xylene'!O33+'m-xylene'!O33+'b,t,x'!Z33</f>
        <v>#VALUE!</v>
      </c>
      <c r="P33" s="9" t="e">
        <f>benzene!P33+toluene!P33+'o-xylene'!P33+'p-xylene'!P33+'m-xylene'!P33+'b,t,x'!AA33</f>
        <v>#VALUE!</v>
      </c>
      <c r="Q33" s="9" t="e">
        <f>benzene!Q33+toluene!Q33+'o-xylene'!Q33+'p-xylene'!Q33+'m-xylene'!Q33+'b,t,x'!AB33</f>
        <v>#VALUE!</v>
      </c>
      <c r="R33" s="9" t="e">
        <f>benzene!R33+toluene!R33+'o-xylene'!R33+'p-xylene'!R33+'m-xylene'!R33+'b,t,x'!AC33</f>
        <v>#VALUE!</v>
      </c>
      <c r="S33" s="9" t="e">
        <f>benzene!S33+toluene!S33+'o-xylene'!S33+'p-xylene'!S33+'m-xylene'!S33+'b,t,x'!AD33</f>
        <v>#VALUE!</v>
      </c>
      <c r="T33" s="9" t="e">
        <f>benzene!T33+toluene!T33+'o-xylene'!T33+'p-xylene'!T33+'m-xylene'!T33+'b,t,x'!AE33</f>
        <v>#VALUE!</v>
      </c>
      <c r="U33" s="9" t="e">
        <f>benzene!U33+toluene!U33+'o-xylene'!U33+'p-xylene'!U33+'m-xylene'!U33+'b,t,x'!AF33</f>
        <v>#VALUE!</v>
      </c>
      <c r="V33" s="9" t="e">
        <f>benzene!V33+toluene!V33+'o-xylene'!V33+'p-xylene'!V33+'m-xylene'!V33+'b,t,x'!AG33</f>
        <v>#VALUE!</v>
      </c>
      <c r="W33" s="9" t="e">
        <f>benzene!W33+toluene!W33+'o-xylene'!W33+'p-xylene'!W33+'m-xylene'!W33+'b,t,x'!AH33</f>
        <v>#VALUE!</v>
      </c>
      <c r="X33" s="9" t="e">
        <f>benzene!X33+toluene!X33+'o-xylene'!X33+'p-xylene'!X33+'m-xylene'!X33+'b,t,x'!AI33</f>
        <v>#VALUE!</v>
      </c>
      <c r="Y33" s="9" t="e">
        <f>benzene!Y33+toluene!Y33+'o-xylene'!Y33+'p-xylene'!Y33+'m-xylene'!Y33+'b,t,x'!AJ33</f>
        <v>#VALUE!</v>
      </c>
      <c r="Z33" s="9" t="e">
        <f>benzene!Z33+toluene!Z33+'o-xylene'!Z33+'p-xylene'!Z33+'m-xylene'!Z33+'b,t,x'!AK33</f>
        <v>#VALUE!</v>
      </c>
      <c r="AA33" s="9"/>
    </row>
    <row r="34" spans="1:27" x14ac:dyDescent="0.2">
      <c r="A34" s="7" t="s">
        <v>24</v>
      </c>
      <c r="B34" s="9" t="e">
        <f>benzene!B34+toluene!B34+'o-xylene'!B34+'p-xylene'!B34+'m-xylene'!B34+'b,t,x'!M34</f>
        <v>#VALUE!</v>
      </c>
      <c r="C34" s="9" t="e">
        <f>benzene!C34+toluene!C34+'o-xylene'!C34+'p-xylene'!C34+'m-xylene'!C34+'b,t,x'!N34</f>
        <v>#VALUE!</v>
      </c>
      <c r="D34" s="9" t="e">
        <f>benzene!D34+toluene!D34+'o-xylene'!D34+'p-xylene'!D34+'m-xylene'!D34+'b,t,x'!O34</f>
        <v>#VALUE!</v>
      </c>
      <c r="E34" s="9" t="e">
        <f>benzene!E34+toluene!E34+'o-xylene'!E34+'p-xylene'!E34+'m-xylene'!E34+'b,t,x'!P34</f>
        <v>#VALUE!</v>
      </c>
      <c r="F34" s="9" t="e">
        <f>benzene!F34+toluene!F34+'o-xylene'!F34+'p-xylene'!F34+'m-xylene'!F34+'b,t,x'!Q34</f>
        <v>#VALUE!</v>
      </c>
      <c r="G34" s="9" t="e">
        <f>benzene!G34+toluene!G34+'o-xylene'!G34+'p-xylene'!G34+'m-xylene'!G34+'b,t,x'!R34</f>
        <v>#VALUE!</v>
      </c>
      <c r="H34" s="9" t="e">
        <f>benzene!H34+toluene!H34+'o-xylene'!H34+'p-xylene'!H34+'m-xylene'!H34+'b,t,x'!S34</f>
        <v>#VALUE!</v>
      </c>
      <c r="I34" s="9" t="e">
        <f>benzene!I34+toluene!I34+'o-xylene'!I34+'p-xylene'!I34+'m-xylene'!I34+'b,t,x'!T34</f>
        <v>#VALUE!</v>
      </c>
      <c r="J34" s="9"/>
      <c r="K34" s="9"/>
      <c r="L34" s="9"/>
      <c r="M34" s="9"/>
      <c r="N34" s="9"/>
      <c r="O34" s="9" t="e">
        <f>benzene!O34+toluene!O34+'o-xylene'!O34+'p-xylene'!O34+'m-xylene'!O34+'b,t,x'!Z34</f>
        <v>#VALUE!</v>
      </c>
      <c r="P34" s="9" t="e">
        <f>benzene!P34+toluene!P34+'o-xylene'!P34+'p-xylene'!P34+'m-xylene'!P34+'b,t,x'!AA34</f>
        <v>#VALUE!</v>
      </c>
      <c r="Q34" s="9" t="e">
        <f>benzene!Q34+toluene!Q34+'o-xylene'!Q34+'p-xylene'!Q34+'m-xylene'!Q34+'b,t,x'!AB34</f>
        <v>#VALUE!</v>
      </c>
      <c r="R34" s="9" t="e">
        <f>benzene!R34+toluene!R34+'o-xylene'!R34+'p-xylene'!R34+'m-xylene'!R34+'b,t,x'!AC34</f>
        <v>#VALUE!</v>
      </c>
      <c r="S34" s="9" t="e">
        <f>benzene!S34+toluene!S34+'o-xylene'!S34+'p-xylene'!S34+'m-xylene'!S34+'b,t,x'!AD34</f>
        <v>#VALUE!</v>
      </c>
      <c r="T34" s="9" t="e">
        <f>benzene!T34+toluene!T34+'o-xylene'!T34+'p-xylene'!T34+'m-xylene'!T34+'b,t,x'!AE34</f>
        <v>#VALUE!</v>
      </c>
      <c r="U34" s="9" t="e">
        <f>benzene!U34+toluene!U34+'o-xylene'!U34+'p-xylene'!U34+'m-xylene'!U34+'b,t,x'!AF34</f>
        <v>#VALUE!</v>
      </c>
      <c r="V34" s="9" t="e">
        <f>benzene!V34+toluene!V34+'o-xylene'!V34+'p-xylene'!V34+'m-xylene'!V34+'b,t,x'!AG34</f>
        <v>#VALUE!</v>
      </c>
      <c r="W34" s="9" t="e">
        <f>benzene!W34+toluene!W34+'o-xylene'!W34+'p-xylene'!W34+'m-xylene'!W34+'b,t,x'!AH34</f>
        <v>#VALUE!</v>
      </c>
      <c r="X34" s="9" t="e">
        <f>benzene!X34+toluene!X34+'o-xylene'!X34+'p-xylene'!X34+'m-xylene'!X34+'b,t,x'!AI34</f>
        <v>#VALUE!</v>
      </c>
      <c r="Y34" s="9" t="e">
        <f>benzene!Y34+toluene!Y34+'o-xylene'!Y34+'p-xylene'!Y34+'m-xylene'!Y34+'b,t,x'!AJ34</f>
        <v>#VALUE!</v>
      </c>
      <c r="Z34" s="9" t="e">
        <f>benzene!Z34+toluene!Z34+'o-xylene'!Z34+'p-xylene'!Z34+'m-xylene'!Z34+'b,t,x'!AK34</f>
        <v>#VALUE!</v>
      </c>
      <c r="AA34" s="9"/>
    </row>
    <row r="35" spans="1:27" x14ac:dyDescent="0.2">
      <c r="A35" s="7" t="s">
        <v>25</v>
      </c>
      <c r="B35" s="9" t="e">
        <f>benzene!B35+toluene!B35+'o-xylene'!B35+'p-xylene'!B35+'m-xylene'!B35+'b,t,x'!M35</f>
        <v>#VALUE!</v>
      </c>
      <c r="C35" s="9" t="e">
        <f>benzene!C35+toluene!C35+'o-xylene'!C35+'p-xylene'!C35+'m-xylene'!C35+'b,t,x'!N35</f>
        <v>#VALUE!</v>
      </c>
      <c r="D35" s="9" t="e">
        <f>benzene!D35+toluene!D35+'o-xylene'!D35+'p-xylene'!D35+'m-xylene'!D35+'b,t,x'!O35</f>
        <v>#VALUE!</v>
      </c>
      <c r="E35" s="9" t="e">
        <f>benzene!E35+toluene!E35+'o-xylene'!E35+'p-xylene'!E35+'m-xylene'!E35+'b,t,x'!P35</f>
        <v>#VALUE!</v>
      </c>
      <c r="F35" s="9" t="e">
        <f>benzene!F35+toluene!F35+'o-xylene'!F35+'p-xylene'!F35+'m-xylene'!F35+'b,t,x'!Q35</f>
        <v>#VALUE!</v>
      </c>
      <c r="G35" s="9" t="e">
        <f>benzene!G35+toluene!G35+'o-xylene'!G35+'p-xylene'!G35+'m-xylene'!G35+'b,t,x'!R35</f>
        <v>#VALUE!</v>
      </c>
      <c r="H35" s="9" t="e">
        <f>benzene!H35+toluene!H35+'o-xylene'!H35+'p-xylene'!H35+'m-xylene'!H35+'b,t,x'!S35</f>
        <v>#VALUE!</v>
      </c>
      <c r="I35" s="9" t="e">
        <f>benzene!I35+toluene!I35+'o-xylene'!I35+'p-xylene'!I35+'m-xylene'!I35+'b,t,x'!T35</f>
        <v>#VALUE!</v>
      </c>
      <c r="J35" s="9"/>
      <c r="K35" s="9"/>
      <c r="L35" s="9"/>
      <c r="M35" s="9"/>
      <c r="N35" s="9"/>
      <c r="O35" s="9" t="e">
        <f>benzene!O35+toluene!O35+'o-xylene'!O35+'p-xylene'!O35+'m-xylene'!O35+'b,t,x'!Z35</f>
        <v>#VALUE!</v>
      </c>
      <c r="P35" s="9" t="e">
        <f>benzene!P35+toluene!P35+'o-xylene'!P35+'p-xylene'!P35+'m-xylene'!P35+'b,t,x'!AA35</f>
        <v>#VALUE!</v>
      </c>
      <c r="Q35" s="9" t="e">
        <f>benzene!Q35+toluene!Q35+'o-xylene'!Q35+'p-xylene'!Q35+'m-xylene'!Q35+'b,t,x'!AB35</f>
        <v>#VALUE!</v>
      </c>
      <c r="R35" s="9" t="e">
        <f>benzene!R35+toluene!R35+'o-xylene'!R35+'p-xylene'!R35+'m-xylene'!R35+'b,t,x'!AC35</f>
        <v>#VALUE!</v>
      </c>
      <c r="S35" s="9" t="e">
        <f>benzene!S35+toluene!S35+'o-xylene'!S35+'p-xylene'!S35+'m-xylene'!S35+'b,t,x'!AD35</f>
        <v>#VALUE!</v>
      </c>
      <c r="T35" s="9" t="e">
        <f>benzene!T35+toluene!T35+'o-xylene'!T35+'p-xylene'!T35+'m-xylene'!T35+'b,t,x'!AE35</f>
        <v>#VALUE!</v>
      </c>
      <c r="U35" s="9" t="e">
        <f>benzene!U35+toluene!U35+'o-xylene'!U35+'p-xylene'!U35+'m-xylene'!U35+'b,t,x'!AF35</f>
        <v>#VALUE!</v>
      </c>
      <c r="V35" s="9" t="e">
        <f>benzene!V35+toluene!V35+'o-xylene'!V35+'p-xylene'!V35+'m-xylene'!V35+'b,t,x'!AG35</f>
        <v>#VALUE!</v>
      </c>
      <c r="W35" s="9" t="e">
        <f>benzene!W35+toluene!W35+'o-xylene'!W35+'p-xylene'!W35+'m-xylene'!W35+'b,t,x'!AH35</f>
        <v>#VALUE!</v>
      </c>
      <c r="X35" s="9" t="e">
        <f>benzene!X35+toluene!X35+'o-xylene'!X35+'p-xylene'!X35+'m-xylene'!X35+'b,t,x'!AI35</f>
        <v>#VALUE!</v>
      </c>
      <c r="Y35" s="9" t="e">
        <f>benzene!Y35+toluene!Y35+'o-xylene'!Y35+'p-xylene'!Y35+'m-xylene'!Y35+'b,t,x'!AJ35</f>
        <v>#VALUE!</v>
      </c>
      <c r="Z35" s="9" t="e">
        <f>benzene!Z35+toluene!Z35+'o-xylene'!Z35+'p-xylene'!Z35+'m-xylene'!Z35+'b,t,x'!AK35</f>
        <v>#VALUE!</v>
      </c>
      <c r="AA35" s="9"/>
    </row>
    <row r="36" spans="1:27" x14ac:dyDescent="0.2">
      <c r="A36" s="7" t="s">
        <v>26</v>
      </c>
      <c r="B36" s="9" t="e">
        <f>benzene!B36+toluene!B36+'o-xylene'!B36+'p-xylene'!B36+'m-xylene'!B36+'b,t,x'!M36</f>
        <v>#VALUE!</v>
      </c>
      <c r="C36" s="9" t="e">
        <f>benzene!C36+toluene!C36+'o-xylene'!C36+'p-xylene'!C36+'m-xylene'!C36+'b,t,x'!N36</f>
        <v>#VALUE!</v>
      </c>
      <c r="D36" s="9" t="e">
        <f>benzene!D36+toluene!D36+'o-xylene'!D36+'p-xylene'!D36+'m-xylene'!D36+'b,t,x'!O36</f>
        <v>#VALUE!</v>
      </c>
      <c r="E36" s="9" t="e">
        <f>benzene!E36+toluene!E36+'o-xylene'!E36+'p-xylene'!E36+'m-xylene'!E36+'b,t,x'!P36</f>
        <v>#VALUE!</v>
      </c>
      <c r="F36" s="9" t="e">
        <f>benzene!F36+toluene!F36+'o-xylene'!F36+'p-xylene'!F36+'m-xylene'!F36+'b,t,x'!Q36</f>
        <v>#VALUE!</v>
      </c>
      <c r="G36" s="9" t="e">
        <f>benzene!G36+toluene!G36+'o-xylene'!G36+'p-xylene'!G36+'m-xylene'!G36+'b,t,x'!R36</f>
        <v>#VALUE!</v>
      </c>
      <c r="H36" s="9" t="e">
        <f>benzene!H36+toluene!H36+'o-xylene'!H36+'p-xylene'!H36+'m-xylene'!H36+'b,t,x'!S36</f>
        <v>#VALUE!</v>
      </c>
      <c r="I36" s="9" t="e">
        <f>benzene!I36+toluene!I36+'o-xylene'!I36+'p-xylene'!I36+'m-xylene'!I36+'b,t,x'!T36</f>
        <v>#VALUE!</v>
      </c>
      <c r="J36" s="9"/>
      <c r="K36" s="9"/>
      <c r="L36" s="9"/>
      <c r="M36" s="9"/>
      <c r="N36" s="9"/>
      <c r="O36" s="9" t="e">
        <f>benzene!O36+toluene!O36+'o-xylene'!O36+'p-xylene'!O36+'m-xylene'!O36+'b,t,x'!Z36</f>
        <v>#VALUE!</v>
      </c>
      <c r="P36" s="9" t="e">
        <f>benzene!P36+toluene!P36+'o-xylene'!P36+'p-xylene'!P36+'m-xylene'!P36+'b,t,x'!AA36</f>
        <v>#VALUE!</v>
      </c>
      <c r="Q36" s="9" t="e">
        <f>benzene!Q36+toluene!Q36+'o-xylene'!Q36+'p-xylene'!Q36+'m-xylene'!Q36+'b,t,x'!AB36</f>
        <v>#VALUE!</v>
      </c>
      <c r="R36" s="9" t="e">
        <f>benzene!R36+toluene!R36+'o-xylene'!R36+'p-xylene'!R36+'m-xylene'!R36+'b,t,x'!AC36</f>
        <v>#VALUE!</v>
      </c>
      <c r="S36" s="9" t="e">
        <f>benzene!S36+toluene!S36+'o-xylene'!S36+'p-xylene'!S36+'m-xylene'!S36+'b,t,x'!AD36</f>
        <v>#VALUE!</v>
      </c>
      <c r="T36" s="9" t="e">
        <f>benzene!T36+toluene!T36+'o-xylene'!T36+'p-xylene'!T36+'m-xylene'!T36+'b,t,x'!AE36</f>
        <v>#VALUE!</v>
      </c>
      <c r="U36" s="9" t="e">
        <f>benzene!U36+toluene!U36+'o-xylene'!U36+'p-xylene'!U36+'m-xylene'!U36+'b,t,x'!AF36</f>
        <v>#VALUE!</v>
      </c>
      <c r="V36" s="9">
        <f>benzene!V36+toluene!V36+'o-xylene'!V36+'p-xylene'!V36+'m-xylene'!V36+'b,t,x'!AG36</f>
        <v>416648000</v>
      </c>
      <c r="W36" s="9">
        <f>benzene!W36+toluene!W36+'o-xylene'!W36+'p-xylene'!W36+'m-xylene'!W36+'b,t,x'!AH36</f>
        <v>390454000</v>
      </c>
      <c r="X36" s="9">
        <f>benzene!X36+toluene!X36+'o-xylene'!X36+'p-xylene'!X36+'m-xylene'!X36+'b,t,x'!AI36</f>
        <v>612924000</v>
      </c>
      <c r="Y36" s="9">
        <f>benzene!Y36+toluene!Y36+'o-xylene'!Y36+'p-xylene'!Y36+'m-xylene'!Y36+'b,t,x'!AJ36</f>
        <v>466173000</v>
      </c>
      <c r="Z36" s="9">
        <f>benzene!Z36+toluene!Z36+'o-xylene'!Z36+'p-xylene'!Z36+'m-xylene'!Z36+'b,t,x'!AK36</f>
        <v>472330000</v>
      </c>
      <c r="AA36" s="9"/>
    </row>
    <row r="37" spans="1:27" x14ac:dyDescent="0.2">
      <c r="A37" s="7" t="s">
        <v>27</v>
      </c>
      <c r="B37" s="9" t="e">
        <f>benzene!B37+toluene!B37+'o-xylene'!B37+'p-xylene'!B37+'m-xylene'!B37+'b,t,x'!M37</f>
        <v>#VALUE!</v>
      </c>
      <c r="C37" s="9" t="e">
        <f>benzene!C37+toluene!C37+'o-xylene'!C37+'p-xylene'!C37+'m-xylene'!C37+'b,t,x'!N37</f>
        <v>#VALUE!</v>
      </c>
      <c r="D37" s="9" t="e">
        <f>benzene!D37+toluene!D37+'o-xylene'!D37+'p-xylene'!D37+'m-xylene'!D37+'b,t,x'!O37</f>
        <v>#VALUE!</v>
      </c>
      <c r="E37" s="9" t="e">
        <f>benzene!E37+toluene!E37+'o-xylene'!E37+'p-xylene'!E37+'m-xylene'!E37+'b,t,x'!P37</f>
        <v>#VALUE!</v>
      </c>
      <c r="F37" s="9" t="e">
        <f>benzene!F37+toluene!F37+'o-xylene'!F37+'p-xylene'!F37+'m-xylene'!F37+'b,t,x'!Q37</f>
        <v>#VALUE!</v>
      </c>
      <c r="G37" s="9" t="e">
        <f>benzene!G37+toluene!G37+'o-xylene'!G37+'p-xylene'!G37+'m-xylene'!G37+'b,t,x'!R37</f>
        <v>#VALUE!</v>
      </c>
      <c r="H37" s="9" t="e">
        <f>benzene!H37+toluene!H37+'o-xylene'!H37+'p-xylene'!H37+'m-xylene'!H37+'b,t,x'!S37</f>
        <v>#VALUE!</v>
      </c>
      <c r="I37" s="9" t="e">
        <f>benzene!I37+toluene!I37+'o-xylene'!I37+'p-xylene'!I37+'m-xylene'!I37+'b,t,x'!T37</f>
        <v>#VALUE!</v>
      </c>
      <c r="J37" s="9"/>
      <c r="K37" s="9"/>
      <c r="L37" s="9"/>
      <c r="M37" s="9"/>
      <c r="N37" s="9"/>
      <c r="O37" s="9" t="e">
        <f>benzene!O37+toluene!O37+'o-xylene'!O37+'p-xylene'!O37+'m-xylene'!O37+'b,t,x'!Z37</f>
        <v>#VALUE!</v>
      </c>
      <c r="P37" s="9" t="e">
        <f>benzene!P37+toluene!P37+'o-xylene'!P37+'p-xylene'!P37+'m-xylene'!P37+'b,t,x'!AA37</f>
        <v>#VALUE!</v>
      </c>
      <c r="Q37" s="9" t="e">
        <f>benzene!Q37+toluene!Q37+'o-xylene'!Q37+'p-xylene'!Q37+'m-xylene'!Q37+'b,t,x'!AB37</f>
        <v>#VALUE!</v>
      </c>
      <c r="R37" s="9" t="e">
        <f>benzene!R37+toluene!R37+'o-xylene'!R37+'p-xylene'!R37+'m-xylene'!R37+'b,t,x'!AC37</f>
        <v>#VALUE!</v>
      </c>
      <c r="S37" s="9" t="e">
        <f>benzene!S37+toluene!S37+'o-xylene'!S37+'p-xylene'!S37+'m-xylene'!S37+'b,t,x'!AD37</f>
        <v>#VALUE!</v>
      </c>
      <c r="T37" s="9" t="e">
        <f>benzene!T37+toluene!T37+'o-xylene'!T37+'p-xylene'!T37+'m-xylene'!T37+'b,t,x'!AE37</f>
        <v>#VALUE!</v>
      </c>
      <c r="U37" s="9" t="e">
        <f>benzene!U37+toluene!U37+'o-xylene'!U37+'p-xylene'!U37+'m-xylene'!U37+'b,t,x'!AF37</f>
        <v>#VALUE!</v>
      </c>
      <c r="V37" s="9" t="e">
        <f>benzene!V37+toluene!V37+'o-xylene'!V37+'p-xylene'!V37+'m-xylene'!V37+'b,t,x'!AG37</f>
        <v>#VALUE!</v>
      </c>
      <c r="W37" s="9" t="e">
        <f>benzene!W37+toluene!W37+'o-xylene'!W37+'p-xylene'!W37+'m-xylene'!W37+'b,t,x'!AH37</f>
        <v>#VALUE!</v>
      </c>
      <c r="X37" s="9" t="e">
        <f>benzene!X37+toluene!X37+'o-xylene'!X37+'p-xylene'!X37+'m-xylene'!X37+'b,t,x'!AI37</f>
        <v>#VALUE!</v>
      </c>
      <c r="Y37" s="9" t="e">
        <f>benzene!Y37+toluene!Y37+'o-xylene'!Y37+'p-xylene'!Y37+'m-xylene'!Y37+'b,t,x'!AJ37</f>
        <v>#VALUE!</v>
      </c>
      <c r="Z37" s="9" t="e">
        <f>benzene!Z37+toluene!Z37+'o-xylene'!Z37+'p-xylene'!Z37+'m-xylene'!Z37+'b,t,x'!AK37</f>
        <v>#VALUE!</v>
      </c>
      <c r="AA37" s="9"/>
    </row>
    <row r="38" spans="1:27" x14ac:dyDescent="0.2">
      <c r="A38" s="7" t="s">
        <v>28</v>
      </c>
      <c r="B38" s="9" t="e">
        <f>benzene!B38+toluene!B38+'o-xylene'!B38+'p-xylene'!B38+'m-xylene'!B38+'b,t,x'!M38</f>
        <v>#VALUE!</v>
      </c>
      <c r="C38" s="9" t="e">
        <f>benzene!C38+toluene!C38+'o-xylene'!C38+'p-xylene'!C38+'m-xylene'!C38+'b,t,x'!N38</f>
        <v>#VALUE!</v>
      </c>
      <c r="D38" s="9" t="e">
        <f>benzene!D38+toluene!D38+'o-xylene'!D38+'p-xylene'!D38+'m-xylene'!D38+'b,t,x'!O38</f>
        <v>#VALUE!</v>
      </c>
      <c r="E38" s="9" t="e">
        <f>benzene!E38+toluene!E38+'o-xylene'!E38+'p-xylene'!E38+'m-xylene'!E38+'b,t,x'!P38</f>
        <v>#VALUE!</v>
      </c>
      <c r="F38" s="9" t="e">
        <f>benzene!F38+toluene!F38+'o-xylene'!F38+'p-xylene'!F38+'m-xylene'!F38+'b,t,x'!Q38</f>
        <v>#VALUE!</v>
      </c>
      <c r="G38" s="9" t="e">
        <f>benzene!G38+toluene!G38+'o-xylene'!G38+'p-xylene'!G38+'m-xylene'!G38+'b,t,x'!R38</f>
        <v>#VALUE!</v>
      </c>
      <c r="H38" s="9" t="e">
        <f>benzene!H38+toluene!H38+'o-xylene'!H38+'p-xylene'!H38+'m-xylene'!H38+'b,t,x'!S38</f>
        <v>#VALUE!</v>
      </c>
      <c r="I38" s="9" t="e">
        <f>benzene!I38+toluene!I38+'o-xylene'!I38+'p-xylene'!I38+'m-xylene'!I38+'b,t,x'!T38</f>
        <v>#VALUE!</v>
      </c>
      <c r="J38" s="9"/>
      <c r="K38" s="9"/>
      <c r="L38" s="9"/>
      <c r="M38" s="9"/>
      <c r="N38" s="9"/>
      <c r="O38" s="9" t="e">
        <f>benzene!O38+toluene!O38+'o-xylene'!O38+'p-xylene'!O38+'m-xylene'!O38+'b,t,x'!Z38</f>
        <v>#VALUE!</v>
      </c>
      <c r="P38" s="9" t="e">
        <f>benzene!P38+toluene!P38+'o-xylene'!P38+'p-xylene'!P38+'m-xylene'!P38+'b,t,x'!AA38</f>
        <v>#VALUE!</v>
      </c>
      <c r="Q38" s="9">
        <f>benzene!Q38+toluene!Q38+'o-xylene'!Q38+'p-xylene'!Q38+'m-xylene'!Q38+'b,t,x'!AB38</f>
        <v>0</v>
      </c>
      <c r="R38" s="9">
        <f>benzene!R38+toluene!R38+'o-xylene'!R38+'p-xylene'!R38+'m-xylene'!R38+'b,t,x'!AC38</f>
        <v>0</v>
      </c>
      <c r="S38" s="9">
        <f>benzene!S38+toluene!S38+'o-xylene'!S38+'p-xylene'!S38+'m-xylene'!S38+'b,t,x'!AD38</f>
        <v>0</v>
      </c>
      <c r="T38" s="9">
        <f>benzene!T38+toluene!T38+'o-xylene'!T38+'p-xylene'!T38+'m-xylene'!T38+'b,t,x'!AE38</f>
        <v>0</v>
      </c>
      <c r="U38" s="9">
        <f>benzene!U38+toluene!U38+'o-xylene'!U38+'p-xylene'!U38+'m-xylene'!U38+'b,t,x'!AF38</f>
        <v>0</v>
      </c>
      <c r="V38" s="9">
        <f>benzene!V38+toluene!V38+'o-xylene'!V38+'p-xylene'!V38+'m-xylene'!V38+'b,t,x'!AG38</f>
        <v>0</v>
      </c>
      <c r="W38" s="9">
        <f>benzene!W38+toluene!W38+'o-xylene'!W38+'p-xylene'!W38+'m-xylene'!W38+'b,t,x'!AH38</f>
        <v>0</v>
      </c>
      <c r="X38" s="9">
        <f>benzene!X38+toluene!X38+'o-xylene'!X38+'p-xylene'!X38+'m-xylene'!X38+'b,t,x'!AI38</f>
        <v>0</v>
      </c>
      <c r="Y38" s="9">
        <f>benzene!Y38+toluene!Y38+'o-xylene'!Y38+'p-xylene'!Y38+'m-xylene'!Y38+'b,t,x'!AJ38</f>
        <v>0</v>
      </c>
      <c r="Z38" s="9">
        <f>benzene!Z38+toluene!Z38+'o-xylene'!Z38+'p-xylene'!Z38+'m-xylene'!Z38+'b,t,x'!AK38</f>
        <v>0</v>
      </c>
      <c r="AA38" s="9"/>
    </row>
    <row r="39" spans="1:27" x14ac:dyDescent="0.2">
      <c r="A39" s="7" t="s">
        <v>29</v>
      </c>
      <c r="B39" s="9" t="e">
        <f>benzene!B39+toluene!B39+'o-xylene'!B39+'p-xylene'!B39+'m-xylene'!B39+'b,t,x'!M39</f>
        <v>#VALUE!</v>
      </c>
      <c r="C39" s="9" t="e">
        <f>benzene!C39+toluene!C39+'o-xylene'!C39+'p-xylene'!C39+'m-xylene'!C39+'b,t,x'!N39</f>
        <v>#VALUE!</v>
      </c>
      <c r="D39" s="9" t="e">
        <f>benzene!D39+toluene!D39+'o-xylene'!D39+'p-xylene'!D39+'m-xylene'!D39+'b,t,x'!O39</f>
        <v>#VALUE!</v>
      </c>
      <c r="E39" s="9" t="e">
        <f>benzene!E39+toluene!E39+'o-xylene'!E39+'p-xylene'!E39+'m-xylene'!E39+'b,t,x'!P39</f>
        <v>#VALUE!</v>
      </c>
      <c r="F39" s="9" t="e">
        <f>benzene!F39+toluene!F39+'o-xylene'!F39+'p-xylene'!F39+'m-xylene'!F39+'b,t,x'!Q39</f>
        <v>#VALUE!</v>
      </c>
      <c r="G39" s="9" t="e">
        <f>benzene!G39+toluene!G39+'o-xylene'!G39+'p-xylene'!G39+'m-xylene'!G39+'b,t,x'!R39</f>
        <v>#VALUE!</v>
      </c>
      <c r="H39" s="9">
        <f>benzene!H39+toluene!H39+'o-xylene'!H39+'p-xylene'!H39+'m-xylene'!H39+'b,t,x'!S39</f>
        <v>0</v>
      </c>
      <c r="I39" s="9">
        <f>benzene!I39+toluene!I39+'o-xylene'!I39+'p-xylene'!I39+'m-xylene'!I39+'b,t,x'!T39</f>
        <v>0</v>
      </c>
      <c r="J39" s="9"/>
      <c r="K39" s="9"/>
      <c r="L39" s="9"/>
      <c r="M39" s="9"/>
      <c r="N39" s="9"/>
      <c r="O39" s="9">
        <f>benzene!O39+toluene!O39+'o-xylene'!O39+'p-xylene'!O39+'m-xylene'!O39+'b,t,x'!Z39</f>
        <v>0</v>
      </c>
      <c r="P39" s="9">
        <f>benzene!P39+toluene!P39+'o-xylene'!P39+'p-xylene'!P39+'m-xylene'!P39+'b,t,x'!AA39</f>
        <v>0</v>
      </c>
      <c r="Q39" s="9">
        <f>benzene!Q39+toluene!Q39+'o-xylene'!Q39+'p-xylene'!Q39+'m-xylene'!Q39+'b,t,x'!AB39</f>
        <v>0</v>
      </c>
      <c r="R39" s="9">
        <f>benzene!R39+toluene!R39+'o-xylene'!R39+'p-xylene'!R39+'m-xylene'!R39+'b,t,x'!AC39</f>
        <v>0</v>
      </c>
      <c r="S39" s="9">
        <f>benzene!S39+toluene!S39+'o-xylene'!S39+'p-xylene'!S39+'m-xylene'!S39+'b,t,x'!AD39</f>
        <v>0</v>
      </c>
      <c r="T39" s="9">
        <f>benzene!T39+toluene!T39+'o-xylene'!T39+'p-xylene'!T39+'m-xylene'!T39+'b,t,x'!AE39</f>
        <v>0</v>
      </c>
      <c r="U39" s="9">
        <f>benzene!U39+toluene!U39+'o-xylene'!U39+'p-xylene'!U39+'m-xylene'!U39+'b,t,x'!AF39</f>
        <v>0</v>
      </c>
      <c r="V39" s="9">
        <f>benzene!V39+toluene!V39+'o-xylene'!V39+'p-xylene'!V39+'m-xylene'!V39+'b,t,x'!AG39</f>
        <v>0</v>
      </c>
      <c r="W39" s="9">
        <f>benzene!W39+toluene!W39+'o-xylene'!W39+'p-xylene'!W39+'m-xylene'!W39+'b,t,x'!AH39</f>
        <v>0</v>
      </c>
      <c r="X39" s="9">
        <f>benzene!X39+toluene!X39+'o-xylene'!X39+'p-xylene'!X39+'m-xylene'!X39+'b,t,x'!AI39</f>
        <v>0</v>
      </c>
      <c r="Y39" s="9">
        <f>benzene!Y39+toluene!Y39+'o-xylene'!Y39+'p-xylene'!Y39+'m-xylene'!Y39+'b,t,x'!AJ39</f>
        <v>0</v>
      </c>
      <c r="Z39" s="9">
        <f>benzene!Z39+toluene!Z39+'o-xylene'!Z39+'p-xylene'!Z39+'m-xylene'!Z39+'b,t,x'!AK39</f>
        <v>0</v>
      </c>
      <c r="AA39" s="9"/>
    </row>
    <row r="40" spans="1:27" x14ac:dyDescent="0.2">
      <c r="A40" s="7" t="s">
        <v>30</v>
      </c>
      <c r="B40" s="9" t="e">
        <f>benzene!B40+toluene!B40+'o-xylene'!B40+'p-xylene'!B40+'m-xylene'!B40+'b,t,x'!M40</f>
        <v>#VALUE!</v>
      </c>
      <c r="C40" s="9" t="e">
        <f>benzene!C40+toluene!C40+'o-xylene'!C40+'p-xylene'!C40+'m-xylene'!C40+'b,t,x'!N40</f>
        <v>#VALUE!</v>
      </c>
      <c r="D40" s="9" t="e">
        <f>benzene!D40+toluene!D40+'o-xylene'!D40+'p-xylene'!D40+'m-xylene'!D40+'b,t,x'!O40</f>
        <v>#VALUE!</v>
      </c>
      <c r="E40" s="9" t="e">
        <f>benzene!E40+toluene!E40+'o-xylene'!E40+'p-xylene'!E40+'m-xylene'!E40+'b,t,x'!P40</f>
        <v>#VALUE!</v>
      </c>
      <c r="F40" s="9" t="e">
        <f>benzene!F40+toluene!F40+'o-xylene'!F40+'p-xylene'!F40+'m-xylene'!F40+'b,t,x'!Q40</f>
        <v>#VALUE!</v>
      </c>
      <c r="G40" s="9" t="e">
        <f>benzene!G40+toluene!G40+'o-xylene'!G40+'p-xylene'!G40+'m-xylene'!G40+'b,t,x'!R40</f>
        <v>#VALUE!</v>
      </c>
      <c r="H40" s="9" t="e">
        <f>benzene!H40+toluene!H40+'o-xylene'!H40+'p-xylene'!H40+'m-xylene'!H40+'b,t,x'!S40</f>
        <v>#VALUE!</v>
      </c>
      <c r="I40" s="9" t="e">
        <f>benzene!I40+toluene!I40+'o-xylene'!I40+'p-xylene'!I40+'m-xylene'!I40+'b,t,x'!T40</f>
        <v>#VALUE!</v>
      </c>
      <c r="J40" s="9"/>
      <c r="K40" s="9"/>
      <c r="L40" s="9"/>
      <c r="M40" s="9"/>
      <c r="N40" s="9"/>
      <c r="O40" s="9">
        <f>benzene!O40+toluene!O40+'o-xylene'!O40+'p-xylene'!O40+'m-xylene'!O40+'b,t,x'!Z40</f>
        <v>21739000</v>
      </c>
      <c r="P40" s="9">
        <f>benzene!P40+toluene!P40+'o-xylene'!P40+'p-xylene'!P40+'m-xylene'!P40+'b,t,x'!AA40</f>
        <v>21511000</v>
      </c>
      <c r="Q40" s="9">
        <f>benzene!Q40+toluene!Q40+'o-xylene'!Q40+'p-xylene'!Q40+'m-xylene'!Q40+'b,t,x'!AB40</f>
        <v>25439000</v>
      </c>
      <c r="R40" s="9">
        <f>benzene!R40+toluene!R40+'o-xylene'!R40+'p-xylene'!R40+'m-xylene'!R40+'b,t,x'!AC40</f>
        <v>14612000</v>
      </c>
      <c r="S40" s="9">
        <f>benzene!S40+toluene!S40+'o-xylene'!S40+'p-xylene'!S40+'m-xylene'!S40+'b,t,x'!AD40</f>
        <v>15911000</v>
      </c>
      <c r="T40" s="9">
        <f>benzene!T40+toluene!T40+'o-xylene'!T40+'p-xylene'!T40+'m-xylene'!T40+'b,t,x'!AE40</f>
        <v>11944000</v>
      </c>
      <c r="U40" s="9">
        <f>benzene!U40+toluene!U40+'o-xylene'!U40+'p-xylene'!U40+'m-xylene'!U40+'b,t,x'!AF40</f>
        <v>8826000</v>
      </c>
      <c r="V40" s="9">
        <f>benzene!V40+toluene!V40+'o-xylene'!V40+'p-xylene'!V40+'m-xylene'!V40+'b,t,x'!AG40</f>
        <v>17422000</v>
      </c>
      <c r="W40" s="9">
        <f>benzene!W40+toluene!W40+'o-xylene'!W40+'p-xylene'!W40+'m-xylene'!W40+'b,t,x'!AH40</f>
        <v>14152000</v>
      </c>
      <c r="X40" s="9">
        <f>benzene!X40+toluene!X40+'o-xylene'!X40+'p-xylene'!X40+'m-xylene'!X40+'b,t,x'!AI40</f>
        <v>6928000</v>
      </c>
      <c r="Y40" s="9">
        <f>benzene!Y40+toluene!Y40+'o-xylene'!Y40+'p-xylene'!Y40+'m-xylene'!Y40+'b,t,x'!AJ40</f>
        <v>17566000</v>
      </c>
      <c r="Z40" s="9">
        <f>benzene!Z40+toluene!Z40+'o-xylene'!Z40+'p-xylene'!Z40+'m-xylene'!Z40+'b,t,x'!AK40</f>
        <v>14362000</v>
      </c>
      <c r="AA40" s="9"/>
    </row>
    <row r="41" spans="1:27" x14ac:dyDescent="0.2">
      <c r="A41" s="7" t="s">
        <v>31</v>
      </c>
      <c r="B41" s="9" t="e">
        <f>benzene!B41+toluene!B41+'o-xylene'!B41+'p-xylene'!B41+'m-xylene'!B41+'b,t,x'!M41</f>
        <v>#VALUE!</v>
      </c>
      <c r="C41" s="9" t="e">
        <f>benzene!C41+toluene!C41+'o-xylene'!C41+'p-xylene'!C41+'m-xylene'!C41+'b,t,x'!N41</f>
        <v>#VALUE!</v>
      </c>
      <c r="D41" s="9" t="e">
        <f>benzene!D41+toluene!D41+'o-xylene'!D41+'p-xylene'!D41+'m-xylene'!D41+'b,t,x'!O41</f>
        <v>#VALUE!</v>
      </c>
      <c r="E41" s="9" t="e">
        <f>benzene!E41+toluene!E41+'o-xylene'!E41+'p-xylene'!E41+'m-xylene'!E41+'b,t,x'!P41</f>
        <v>#VALUE!</v>
      </c>
      <c r="F41" s="9" t="e">
        <f>benzene!F41+toluene!F41+'o-xylene'!F41+'p-xylene'!F41+'m-xylene'!F41+'b,t,x'!Q41</f>
        <v>#VALUE!</v>
      </c>
      <c r="G41" s="9" t="e">
        <f>benzene!G41+toluene!G41+'o-xylene'!G41+'p-xylene'!G41+'m-xylene'!G41+'b,t,x'!R41</f>
        <v>#VALUE!</v>
      </c>
      <c r="H41" s="9" t="e">
        <f>benzene!H41+toluene!H41+'o-xylene'!H41+'p-xylene'!H41+'m-xylene'!H41+'b,t,x'!S41</f>
        <v>#VALUE!</v>
      </c>
      <c r="I41" s="9" t="e">
        <f>benzene!I41+toluene!I41+'o-xylene'!I41+'p-xylene'!I41+'m-xylene'!I41+'b,t,x'!T41</f>
        <v>#VALUE!</v>
      </c>
      <c r="J41" s="9"/>
      <c r="K41" s="9"/>
      <c r="L41" s="9"/>
      <c r="M41" s="9"/>
      <c r="N41" s="9"/>
      <c r="O41" s="9" t="e">
        <f>benzene!O41+toluene!O41+'o-xylene'!O41+'p-xylene'!O41+'m-xylene'!O41+'b,t,x'!Z41</f>
        <v>#VALUE!</v>
      </c>
      <c r="P41" s="9" t="e">
        <f>benzene!P41+toluene!P41+'o-xylene'!P41+'p-xylene'!P41+'m-xylene'!P41+'b,t,x'!AA41</f>
        <v>#VALUE!</v>
      </c>
      <c r="Q41" s="9" t="e">
        <f>benzene!Q41+toluene!Q41+'o-xylene'!Q41+'p-xylene'!Q41+'m-xylene'!Q41+'b,t,x'!AB41</f>
        <v>#VALUE!</v>
      </c>
      <c r="R41" s="9">
        <f>benzene!R41+toluene!R41+'o-xylene'!R41+'p-xylene'!R41+'m-xylene'!R41+'b,t,x'!AC41</f>
        <v>0</v>
      </c>
      <c r="S41" s="9">
        <f>benzene!S41+toluene!S41+'o-xylene'!S41+'p-xylene'!S41+'m-xylene'!S41+'b,t,x'!AD41</f>
        <v>0</v>
      </c>
      <c r="T41" s="9">
        <f>benzene!T41+toluene!T41+'o-xylene'!T41+'p-xylene'!T41+'m-xylene'!T41+'b,t,x'!AE41</f>
        <v>0</v>
      </c>
      <c r="U41" s="9">
        <f>benzene!U41+toluene!U41+'o-xylene'!U41+'p-xylene'!U41+'m-xylene'!U41+'b,t,x'!AF41</f>
        <v>0</v>
      </c>
      <c r="V41" s="9">
        <f>benzene!V41+toluene!V41+'o-xylene'!V41+'p-xylene'!V41+'m-xylene'!V41+'b,t,x'!AG41</f>
        <v>0</v>
      </c>
      <c r="W41" s="9" t="e">
        <f>benzene!W41+toluene!W41+'o-xylene'!W41+'p-xylene'!W41+'m-xylene'!W41+'b,t,x'!AH41</f>
        <v>#VALUE!</v>
      </c>
      <c r="X41" s="9">
        <f>benzene!X41+toluene!X41+'o-xylene'!X41+'p-xylene'!X41+'m-xylene'!X41+'b,t,x'!AI41</f>
        <v>0</v>
      </c>
      <c r="Y41" s="9">
        <f>benzene!Y41+toluene!Y41+'o-xylene'!Y41+'p-xylene'!Y41+'m-xylene'!Y41+'b,t,x'!AJ41</f>
        <v>0</v>
      </c>
      <c r="Z41" s="9" t="e">
        <f>benzene!Z41+toluene!Z41+'o-xylene'!Z41+'p-xylene'!Z41+'m-xylene'!Z41+'b,t,x'!AK41</f>
        <v>#VALUE!</v>
      </c>
      <c r="AA41" s="9"/>
    </row>
    <row r="42" spans="1:27" x14ac:dyDescent="0.2">
      <c r="A42" s="7" t="s">
        <v>32</v>
      </c>
      <c r="B42" s="9" t="e">
        <f>benzene!B42+toluene!B42+'o-xylene'!B42+'p-xylene'!B42+'m-xylene'!B42+'b,t,x'!M42</f>
        <v>#VALUE!</v>
      </c>
      <c r="C42" s="9" t="e">
        <f>benzene!C42+toluene!C42+'o-xylene'!C42+'p-xylene'!C42+'m-xylene'!C42+'b,t,x'!N42</f>
        <v>#VALUE!</v>
      </c>
      <c r="D42" s="9" t="e">
        <f>benzene!D42+toluene!D42+'o-xylene'!D42+'p-xylene'!D42+'m-xylene'!D42+'b,t,x'!O42</f>
        <v>#VALUE!</v>
      </c>
      <c r="E42" s="9" t="e">
        <f>benzene!E42+toluene!E42+'o-xylene'!E42+'p-xylene'!E42+'m-xylene'!E42+'b,t,x'!P42</f>
        <v>#VALUE!</v>
      </c>
      <c r="F42" s="9" t="e">
        <f>benzene!F42+toluene!F42+'o-xylene'!F42+'p-xylene'!F42+'m-xylene'!F42+'b,t,x'!Q42</f>
        <v>#VALUE!</v>
      </c>
      <c r="G42" s="9" t="e">
        <f>benzene!G42+toluene!G42+'o-xylene'!G42+'p-xylene'!G42+'m-xylene'!G42+'b,t,x'!R42</f>
        <v>#VALUE!</v>
      </c>
      <c r="H42" s="9" t="e">
        <f>benzene!H42+toluene!H42+'o-xylene'!H42+'p-xylene'!H42+'m-xylene'!H42+'b,t,x'!S42</f>
        <v>#VALUE!</v>
      </c>
      <c r="I42" s="9" t="e">
        <f>benzene!I42+toluene!I42+'o-xylene'!I42+'p-xylene'!I42+'m-xylene'!I42+'b,t,x'!T42</f>
        <v>#VALUE!</v>
      </c>
      <c r="J42" s="9"/>
      <c r="K42" s="9"/>
      <c r="L42" s="9"/>
      <c r="M42" s="9"/>
      <c r="N42" s="9"/>
      <c r="O42" s="9" t="e">
        <f>benzene!O42+toluene!O42+'o-xylene'!O42+'p-xylene'!O42+'m-xylene'!O42+'b,t,x'!Z42</f>
        <v>#VALUE!</v>
      </c>
      <c r="P42" s="9" t="e">
        <f>benzene!P42+toluene!P42+'o-xylene'!P42+'p-xylene'!P42+'m-xylene'!P42+'b,t,x'!AA42</f>
        <v>#VALUE!</v>
      </c>
      <c r="Q42" s="9" t="e">
        <f>benzene!Q42+toluene!Q42+'o-xylene'!Q42+'p-xylene'!Q42+'m-xylene'!Q42+'b,t,x'!AB42</f>
        <v>#VALUE!</v>
      </c>
      <c r="R42" s="9">
        <f>benzene!R42+toluene!R42+'o-xylene'!R42+'p-xylene'!R42+'m-xylene'!R42+'b,t,x'!AC42</f>
        <v>0</v>
      </c>
      <c r="S42" s="9">
        <f>benzene!S42+toluene!S42+'o-xylene'!S42+'p-xylene'!S42+'m-xylene'!S42+'b,t,x'!AD42</f>
        <v>0</v>
      </c>
      <c r="T42" s="9">
        <f>benzene!T42+toluene!T42+'o-xylene'!T42+'p-xylene'!T42+'m-xylene'!T42+'b,t,x'!AE42</f>
        <v>0</v>
      </c>
      <c r="U42" s="9">
        <f>benzene!U42+toluene!U42+'o-xylene'!U42+'p-xylene'!U42+'m-xylene'!U42+'b,t,x'!AF42</f>
        <v>0</v>
      </c>
      <c r="V42" s="9">
        <f>benzene!V42+toluene!V42+'o-xylene'!V42+'p-xylene'!V42+'m-xylene'!V42+'b,t,x'!AG42</f>
        <v>0</v>
      </c>
      <c r="W42" s="9">
        <f>benzene!W42+toluene!W42+'o-xylene'!W42+'p-xylene'!W42+'m-xylene'!W42+'b,t,x'!AH42</f>
        <v>0</v>
      </c>
      <c r="X42" s="9">
        <f>benzene!X42+toluene!X42+'o-xylene'!X42+'p-xylene'!X42+'m-xylene'!X42+'b,t,x'!AI42</f>
        <v>0</v>
      </c>
      <c r="Y42" s="9">
        <f>benzene!Y42+toluene!Y42+'o-xylene'!Y42+'p-xylene'!Y42+'m-xylene'!Y42+'b,t,x'!AJ42</f>
        <v>0</v>
      </c>
      <c r="Z42" s="9">
        <f>benzene!Z42+toluene!Z42+'o-xylene'!Z42+'p-xylene'!Z42+'m-xylene'!Z42+'b,t,x'!AK42</f>
        <v>0</v>
      </c>
      <c r="AA42" s="9"/>
    </row>
    <row r="43" spans="1:27" x14ac:dyDescent="0.2">
      <c r="A43" s="7" t="s">
        <v>33</v>
      </c>
      <c r="B43" s="9" t="e">
        <f>benzene!B43+toluene!B43+'o-xylene'!B43+'p-xylene'!B43+'m-xylene'!B43+'b,t,x'!M43</f>
        <v>#VALUE!</v>
      </c>
      <c r="C43" s="9" t="e">
        <f>benzene!C43+toluene!C43+'o-xylene'!C43+'p-xylene'!C43+'m-xylene'!C43+'b,t,x'!N43</f>
        <v>#VALUE!</v>
      </c>
      <c r="D43" s="9" t="e">
        <f>benzene!D43+toluene!D43+'o-xylene'!D43+'p-xylene'!D43+'m-xylene'!D43+'b,t,x'!O43</f>
        <v>#VALUE!</v>
      </c>
      <c r="E43" s="9" t="e">
        <f>benzene!E43+toluene!E43+'o-xylene'!E43+'p-xylene'!E43+'m-xylene'!E43+'b,t,x'!P43</f>
        <v>#VALUE!</v>
      </c>
      <c r="F43" s="9" t="e">
        <f>benzene!F43+toluene!F43+'o-xylene'!F43+'p-xylene'!F43+'m-xylene'!F43+'b,t,x'!Q43</f>
        <v>#VALUE!</v>
      </c>
      <c r="G43" s="9" t="e">
        <f>benzene!G43+toluene!G43+'o-xylene'!G43+'p-xylene'!G43+'m-xylene'!G43+'b,t,x'!R43</f>
        <v>#VALUE!</v>
      </c>
      <c r="H43" s="9" t="e">
        <f>benzene!H43+toluene!H43+'o-xylene'!H43+'p-xylene'!H43+'m-xylene'!H43+'b,t,x'!S43</f>
        <v>#VALUE!</v>
      </c>
      <c r="I43" s="9" t="e">
        <f>benzene!I43+toluene!I43+'o-xylene'!I43+'p-xylene'!I43+'m-xylene'!I43+'b,t,x'!T43</f>
        <v>#VALUE!</v>
      </c>
      <c r="J43" s="9"/>
      <c r="K43" s="9"/>
      <c r="L43" s="9"/>
      <c r="M43" s="9"/>
      <c r="N43" s="9"/>
      <c r="O43" s="9" t="e">
        <f>benzene!O43+toluene!O43+'o-xylene'!O43+'p-xylene'!O43+'m-xylene'!O43+'b,t,x'!Z43</f>
        <v>#VALUE!</v>
      </c>
      <c r="P43" s="9" t="e">
        <f>benzene!P43+toluene!P43+'o-xylene'!P43+'p-xylene'!P43+'m-xylene'!P43+'b,t,x'!AA43</f>
        <v>#VALUE!</v>
      </c>
      <c r="Q43" s="9" t="e">
        <f>benzene!Q43+toluene!Q43+'o-xylene'!Q43+'p-xylene'!Q43+'m-xylene'!Q43+'b,t,x'!AB43</f>
        <v>#VALUE!</v>
      </c>
      <c r="R43" s="9">
        <f>benzene!R43+toluene!R43+'o-xylene'!R43+'p-xylene'!R43+'m-xylene'!R43+'b,t,x'!AC43</f>
        <v>0</v>
      </c>
      <c r="S43" s="9">
        <f>benzene!S43+toluene!S43+'o-xylene'!S43+'p-xylene'!S43+'m-xylene'!S43+'b,t,x'!AD43</f>
        <v>0</v>
      </c>
      <c r="T43" s="9">
        <f>benzene!T43+toluene!T43+'o-xylene'!T43+'p-xylene'!T43+'m-xylene'!T43+'b,t,x'!AE43</f>
        <v>0</v>
      </c>
      <c r="U43" s="9">
        <f>benzene!U43+toluene!U43+'o-xylene'!U43+'p-xylene'!U43+'m-xylene'!U43+'b,t,x'!AF43</f>
        <v>0</v>
      </c>
      <c r="V43" s="9">
        <f>benzene!V43+toluene!V43+'o-xylene'!V43+'p-xylene'!V43+'m-xylene'!V43+'b,t,x'!AG43</f>
        <v>0</v>
      </c>
      <c r="W43" s="9">
        <f>benzene!W43+toluene!W43+'o-xylene'!W43+'p-xylene'!W43+'m-xylene'!W43+'b,t,x'!AH43</f>
        <v>0</v>
      </c>
      <c r="X43" s="9">
        <f>benzene!X43+toluene!X43+'o-xylene'!X43+'p-xylene'!X43+'m-xylene'!X43+'b,t,x'!AI43</f>
        <v>0</v>
      </c>
      <c r="Y43" s="9">
        <f>benzene!Y43+toluene!Y43+'o-xylene'!Y43+'p-xylene'!Y43+'m-xylene'!Y43+'b,t,x'!AJ43</f>
        <v>0</v>
      </c>
      <c r="Z43" s="9">
        <f>benzene!Z43+toluene!Z43+'o-xylene'!Z43+'p-xylene'!Z43+'m-xylene'!Z43+'b,t,x'!AK43</f>
        <v>0</v>
      </c>
      <c r="AA43" s="9"/>
    </row>
    <row r="44" spans="1:27" x14ac:dyDescent="0.2">
      <c r="A44" s="7" t="s">
        <v>34</v>
      </c>
      <c r="B44" s="9" t="e">
        <f>benzene!B44+toluene!B44+'o-xylene'!B44+'p-xylene'!B44+'m-xylene'!B44+'b,t,x'!M44</f>
        <v>#VALUE!</v>
      </c>
      <c r="C44" s="9" t="e">
        <f>benzene!C44+toluene!C44+'o-xylene'!C44+'p-xylene'!C44+'m-xylene'!C44+'b,t,x'!N44</f>
        <v>#VALUE!</v>
      </c>
      <c r="D44" s="9" t="e">
        <f>benzene!D44+toluene!D44+'o-xylene'!D44+'p-xylene'!D44+'m-xylene'!D44+'b,t,x'!O44</f>
        <v>#VALUE!</v>
      </c>
      <c r="E44" s="9" t="e">
        <f>benzene!E44+toluene!E44+'o-xylene'!E44+'p-xylene'!E44+'m-xylene'!E44+'b,t,x'!P44</f>
        <v>#VALUE!</v>
      </c>
      <c r="F44" s="9" t="e">
        <f>benzene!F44+toluene!F44+'o-xylene'!F44+'p-xylene'!F44+'m-xylene'!F44+'b,t,x'!Q44</f>
        <v>#VALUE!</v>
      </c>
      <c r="G44" s="9" t="e">
        <f>benzene!G44+toluene!G44+'o-xylene'!G44+'p-xylene'!G44+'m-xylene'!G44+'b,t,x'!R44</f>
        <v>#VALUE!</v>
      </c>
      <c r="H44" s="9" t="e">
        <f>benzene!H44+toluene!H44+'o-xylene'!H44+'p-xylene'!H44+'m-xylene'!H44+'b,t,x'!S44</f>
        <v>#VALUE!</v>
      </c>
      <c r="I44" s="9" t="e">
        <f>benzene!I44+toluene!I44+'o-xylene'!I44+'p-xylene'!I44+'m-xylene'!I44+'b,t,x'!T44</f>
        <v>#VALUE!</v>
      </c>
      <c r="J44" s="9"/>
      <c r="K44" s="9"/>
      <c r="L44" s="9"/>
      <c r="M44" s="9"/>
      <c r="N44" s="9"/>
      <c r="O44" s="9" t="e">
        <f>benzene!O44+toluene!O44+'o-xylene'!O44+'p-xylene'!O44+'m-xylene'!O44+'b,t,x'!Z44</f>
        <v>#VALUE!</v>
      </c>
      <c r="P44" s="9" t="e">
        <f>benzene!P44+toluene!P44+'o-xylene'!P44+'p-xylene'!P44+'m-xylene'!P44+'b,t,x'!AA44</f>
        <v>#VALUE!</v>
      </c>
      <c r="Q44" s="9" t="e">
        <f>benzene!Q44+toluene!Q44+'o-xylene'!Q44+'p-xylene'!Q44+'m-xylene'!Q44+'b,t,x'!AB44</f>
        <v>#VALUE!</v>
      </c>
      <c r="R44" s="9">
        <f>benzene!R44+toluene!R44+'o-xylene'!R44+'p-xylene'!R44+'m-xylene'!R44+'b,t,x'!AC44</f>
        <v>0</v>
      </c>
      <c r="S44" s="9" t="e">
        <f>benzene!S44+toluene!S44+'o-xylene'!S44+'p-xylene'!S44+'m-xylene'!S44+'b,t,x'!AD44</f>
        <v>#VALUE!</v>
      </c>
      <c r="T44" s="9" t="e">
        <f>benzene!T44+toluene!T44+'o-xylene'!T44+'p-xylene'!T44+'m-xylene'!T44+'b,t,x'!AE44</f>
        <v>#VALUE!</v>
      </c>
      <c r="U44" s="9" t="e">
        <f>benzene!U44+toluene!U44+'o-xylene'!U44+'p-xylene'!U44+'m-xylene'!U44+'b,t,x'!AF44</f>
        <v>#VALUE!</v>
      </c>
      <c r="V44" s="9" t="e">
        <f>benzene!V44+toluene!V44+'o-xylene'!V44+'p-xylene'!V44+'m-xylene'!V44+'b,t,x'!AG44</f>
        <v>#VALUE!</v>
      </c>
      <c r="W44" s="9" t="e">
        <f>benzene!W44+toluene!W44+'o-xylene'!W44+'p-xylene'!W44+'m-xylene'!W44+'b,t,x'!AH44</f>
        <v>#VALUE!</v>
      </c>
      <c r="X44" s="9" t="e">
        <f>benzene!X44+toluene!X44+'o-xylene'!X44+'p-xylene'!X44+'m-xylene'!X44+'b,t,x'!AI44</f>
        <v>#VALUE!</v>
      </c>
      <c r="Y44" s="9" t="e">
        <f>benzene!Y44+toluene!Y44+'o-xylene'!Y44+'p-xylene'!Y44+'m-xylene'!Y44+'b,t,x'!AJ44</f>
        <v>#VALUE!</v>
      </c>
      <c r="Z44" s="9" t="e">
        <f>benzene!Z44+toluene!Z44+'o-xylene'!Z44+'p-xylene'!Z44+'m-xylene'!Z44+'b,t,x'!AK44</f>
        <v>#VALUE!</v>
      </c>
      <c r="AA44" s="9"/>
    </row>
    <row r="45" spans="1:27" x14ac:dyDescent="0.2">
      <c r="A45" s="7" t="s">
        <v>43</v>
      </c>
      <c r="B45" s="9" t="e">
        <f>benzene!B45+toluene!B45+'o-xylene'!B45+'p-xylene'!B45+'m-xylene'!B45+'b,t,x'!M45</f>
        <v>#VALUE!</v>
      </c>
      <c r="C45" s="9" t="e">
        <f>benzene!C45+toluene!C45+'o-xylene'!C45+'p-xylene'!C45+'m-xylene'!C45+'b,t,x'!N45</f>
        <v>#VALUE!</v>
      </c>
      <c r="D45" s="9" t="e">
        <f>benzene!D45+toluene!D45+'o-xylene'!D45+'p-xylene'!D45+'m-xylene'!D45+'b,t,x'!O45</f>
        <v>#VALUE!</v>
      </c>
      <c r="E45" s="9" t="e">
        <f>benzene!E45+toluene!E45+'o-xylene'!E45+'p-xylene'!E45+'m-xylene'!E45+'b,t,x'!P45</f>
        <v>#VALUE!</v>
      </c>
      <c r="F45" s="9" t="e">
        <f>benzene!F45+toluene!F45+'o-xylene'!F45+'p-xylene'!F45+'m-xylene'!F45+'b,t,x'!Q45</f>
        <v>#VALUE!</v>
      </c>
      <c r="G45" s="9" t="e">
        <f>benzene!G45+toluene!G45+'o-xylene'!G45+'p-xylene'!G45+'m-xylene'!G45+'b,t,x'!R45</f>
        <v>#VALUE!</v>
      </c>
      <c r="H45" s="9" t="e">
        <f>benzene!H45+toluene!H45+'o-xylene'!H45+'p-xylene'!H45+'m-xylene'!H45+'b,t,x'!S45</f>
        <v>#VALUE!</v>
      </c>
      <c r="I45" s="9" t="e">
        <f>benzene!I45+toluene!I45+'o-xylene'!I45+'p-xylene'!I45+'m-xylene'!I45+'b,t,x'!T45</f>
        <v>#VALUE!</v>
      </c>
      <c r="J45" s="9"/>
      <c r="K45" s="9"/>
      <c r="L45" s="9"/>
      <c r="M45" s="9"/>
      <c r="N45" s="9"/>
      <c r="O45" s="9">
        <f>benzene!O45+toluene!O45+'o-xylene'!O45+'p-xylene'!O45+'m-xylene'!O45+'b,t,x'!Z45</f>
        <v>12531401634</v>
      </c>
      <c r="P45" s="9">
        <f>benzene!P45+toluene!P45+'o-xylene'!P45+'p-xylene'!P45+'m-xylene'!P45+'b,t,x'!AA45</f>
        <v>13196808848</v>
      </c>
      <c r="Q45" s="9">
        <f>benzene!Q45+toluene!Q45+'o-xylene'!Q45+'p-xylene'!Q45+'m-xylene'!Q45+'b,t,x'!AB45</f>
        <v>12395655828</v>
      </c>
      <c r="R45" s="9">
        <f>benzene!R45+toluene!R45+'o-xylene'!R45+'p-xylene'!R45+'m-xylene'!R45+'b,t,x'!AC45</f>
        <v>13491898060</v>
      </c>
      <c r="S45" s="9">
        <f>benzene!S45+toluene!S45+'o-xylene'!S45+'p-xylene'!S45+'m-xylene'!S45+'b,t,x'!AD45</f>
        <v>12520337042</v>
      </c>
      <c r="T45" s="9">
        <f>benzene!T45+toluene!T45+'o-xylene'!T45+'p-xylene'!T45+'m-xylene'!T45+'b,t,x'!AE45</f>
        <v>12625467331</v>
      </c>
      <c r="U45" s="9">
        <f>benzene!U45+toluene!U45+'o-xylene'!U45+'p-xylene'!U45+'m-xylene'!U45+'b,t,x'!AF45</f>
        <v>12585374759</v>
      </c>
      <c r="V45" s="9">
        <f>benzene!V45+toluene!V45+'o-xylene'!V45+'p-xylene'!V45+'m-xylene'!V45+'b,t,x'!AG45</f>
        <v>12373500889</v>
      </c>
      <c r="W45" s="9">
        <f>benzene!W45+toluene!W45+'o-xylene'!W45+'p-xylene'!W45+'m-xylene'!W45+'b,t,x'!AH45</f>
        <v>11427169717</v>
      </c>
      <c r="X45" s="9">
        <f>benzene!X45+toluene!X45+'o-xylene'!X45+'p-xylene'!X45+'m-xylene'!X45+'b,t,x'!AI45</f>
        <v>12778286950</v>
      </c>
      <c r="Y45" s="9">
        <f>benzene!Y45+toluene!Y45+'o-xylene'!Y45+'p-xylene'!Y45+'m-xylene'!Y45+'b,t,x'!AJ45</f>
        <v>11320842886</v>
      </c>
      <c r="Z45" s="9">
        <f>benzene!Z45+toluene!Z45+'o-xylene'!Z45+'p-xylene'!Z45+'m-xylene'!Z45+'b,t,x'!AK45</f>
        <v>11673866788</v>
      </c>
      <c r="AA45" s="9"/>
    </row>
    <row r="46" spans="1:27" x14ac:dyDescent="0.2">
      <c r="A46" s="7" t="s">
        <v>42</v>
      </c>
      <c r="B46" s="9" t="e">
        <f>benzene!B46+toluene!B46+'o-xylene'!B46+'p-xylene'!B46+'m-xylene'!B46+'b,t,x'!M46</f>
        <v>#VALUE!</v>
      </c>
      <c r="C46" s="9" t="e">
        <f>benzene!C46+toluene!C46+'o-xylene'!C46+'p-xylene'!C46+'m-xylene'!C46+'b,t,x'!N46</f>
        <v>#VALUE!</v>
      </c>
      <c r="D46" s="9" t="e">
        <f>benzene!D46+toluene!D46+'o-xylene'!D46+'p-xylene'!D46+'m-xylene'!D46+'b,t,x'!O46</f>
        <v>#VALUE!</v>
      </c>
      <c r="E46" s="9" t="e">
        <f>benzene!E46+toluene!E46+'o-xylene'!E46+'p-xylene'!E46+'m-xylene'!E46+'b,t,x'!P46</f>
        <v>#VALUE!</v>
      </c>
      <c r="F46" s="9" t="e">
        <f>benzene!F46+toluene!F46+'o-xylene'!F46+'p-xylene'!F46+'m-xylene'!F46+'b,t,x'!Q46</f>
        <v>#VALUE!</v>
      </c>
      <c r="G46" s="9" t="e">
        <f>benzene!G46+toluene!G46+'o-xylene'!G46+'p-xylene'!G46+'m-xylene'!G46+'b,t,x'!R46</f>
        <v>#VALUE!</v>
      </c>
      <c r="H46" s="9" t="e">
        <f>benzene!H46+toluene!H46+'o-xylene'!H46+'p-xylene'!H46+'m-xylene'!H46+'b,t,x'!S46</f>
        <v>#VALUE!</v>
      </c>
      <c r="I46" s="9" t="e">
        <f>benzene!I46+toluene!I46+'o-xylene'!I46+'p-xylene'!I46+'m-xylene'!I46+'b,t,x'!T46</f>
        <v>#VALUE!</v>
      </c>
      <c r="J46" s="9"/>
      <c r="K46" s="9"/>
      <c r="L46" s="9"/>
      <c r="M46" s="9"/>
      <c r="N46" s="9"/>
      <c r="O46" s="9">
        <f>benzene!O46+toluene!O46+'o-xylene'!O46+'p-xylene'!O46+'m-xylene'!O46+'b,t,x'!Z46</f>
        <v>12812901639</v>
      </c>
      <c r="P46" s="9">
        <f>benzene!P46+toluene!P46+'o-xylene'!P46+'p-xylene'!P46+'m-xylene'!P46+'b,t,x'!AA46</f>
        <v>13393107501</v>
      </c>
      <c r="Q46" s="9">
        <f>benzene!Q46+toluene!Q46+'o-xylene'!Q46+'p-xylene'!Q46+'m-xylene'!Q46+'b,t,x'!AB46</f>
        <v>12522360738</v>
      </c>
      <c r="R46" s="9">
        <f>benzene!R46+toluene!R46+'o-xylene'!R46+'p-xylene'!R46+'m-xylene'!R46+'b,t,x'!AC46</f>
        <v>13554445094</v>
      </c>
      <c r="S46" s="9">
        <f>benzene!S46+toluene!S46+'o-xylene'!S46+'p-xylene'!S46+'m-xylene'!S46+'b,t,x'!AD46</f>
        <v>12523017042</v>
      </c>
      <c r="T46" s="9">
        <f>benzene!T46+toluene!T46+'o-xylene'!T46+'p-xylene'!T46+'m-xylene'!T46+'b,t,x'!AE46</f>
        <v>12629038231</v>
      </c>
      <c r="U46" s="9">
        <f>benzene!U46+toluene!U46+'o-xylene'!U46+'p-xylene'!U46+'m-xylene'!U46+'b,t,x'!AF46</f>
        <v>12588102173</v>
      </c>
      <c r="V46" s="9">
        <f>benzene!V46+toluene!V46+'o-xylene'!V46+'p-xylene'!V46+'m-xylene'!V46+'b,t,x'!AG46</f>
        <v>12373961109</v>
      </c>
      <c r="W46" s="9">
        <f>benzene!W46+toluene!W46+'o-xylene'!W46+'p-xylene'!W46+'m-xylene'!W46+'b,t,x'!AH46</f>
        <v>11427580576</v>
      </c>
      <c r="X46" s="9">
        <f>benzene!X46+toluene!X46+'o-xylene'!X46+'p-xylene'!X46+'m-xylene'!X46+'b,t,x'!AI46</f>
        <v>12803826459</v>
      </c>
      <c r="Y46" s="9">
        <f>benzene!Y46+toluene!Y46+'o-xylene'!Y46+'p-xylene'!Y46+'m-xylene'!Y46+'b,t,x'!AJ46</f>
        <v>11457375308</v>
      </c>
      <c r="Z46" s="9">
        <f>benzene!Z46+toluene!Z46+'o-xylene'!Z46+'p-xylene'!Z46+'m-xylene'!Z46+'b,t,x'!AK46</f>
        <v>11674582155</v>
      </c>
      <c r="AA46" s="9"/>
    </row>
    <row r="47" spans="1:27" x14ac:dyDescent="0.2">
      <c r="A47" s="7" t="s">
        <v>35</v>
      </c>
      <c r="B47" s="9" t="e">
        <f>benzene!B47+toluene!B47+'o-xylene'!B47+'p-xylene'!B47+'m-xylene'!B47+'b,t,x'!M47</f>
        <v>#VALUE!</v>
      </c>
      <c r="C47" s="9" t="e">
        <f>benzene!C47+toluene!C47+'o-xylene'!C47+'p-xylene'!C47+'m-xylene'!C47+'b,t,x'!N47</f>
        <v>#VALUE!</v>
      </c>
      <c r="D47" s="9" t="e">
        <f>benzene!D47+toluene!D47+'o-xylene'!D47+'p-xylene'!D47+'m-xylene'!D47+'b,t,x'!O47</f>
        <v>#VALUE!</v>
      </c>
      <c r="E47" s="9" t="e">
        <f>benzene!E47+toluene!E47+'o-xylene'!E47+'p-xylene'!E47+'m-xylene'!E47+'b,t,x'!P47</f>
        <v>#VALUE!</v>
      </c>
      <c r="F47" s="9" t="e">
        <f>benzene!F47+toluene!F47+'o-xylene'!F47+'p-xylene'!F47+'m-xylene'!F47+'b,t,x'!Q47</f>
        <v>#VALUE!</v>
      </c>
      <c r="G47" s="9" t="e">
        <f>benzene!G47+toluene!G47+'o-xylene'!G47+'p-xylene'!G47+'m-xylene'!G47+'b,t,x'!R47</f>
        <v>#VALUE!</v>
      </c>
      <c r="H47" s="9" t="e">
        <f>benzene!H47+toluene!H47+'o-xylene'!H47+'p-xylene'!H47+'m-xylene'!H47+'b,t,x'!S47</f>
        <v>#VALUE!</v>
      </c>
      <c r="I47" s="9" t="e">
        <f>benzene!I47+toluene!I47+'o-xylene'!I47+'p-xylene'!I47+'m-xylene'!I47+'b,t,x'!T47</f>
        <v>#VALUE!</v>
      </c>
      <c r="J47" s="9"/>
      <c r="K47" s="9"/>
      <c r="L47" s="9"/>
      <c r="M47" s="9"/>
      <c r="N47" s="9"/>
      <c r="O47" s="9">
        <f>benzene!O47+toluene!O47+'o-xylene'!O47+'p-xylene'!O47+'m-xylene'!O47+'b,t,x'!Z47</f>
        <v>0</v>
      </c>
      <c r="P47" s="9">
        <f>benzene!P47+toluene!P47+'o-xylene'!P47+'p-xylene'!P47+'m-xylene'!P47+'b,t,x'!AA47</f>
        <v>0</v>
      </c>
      <c r="Q47" s="9">
        <f>benzene!Q47+toluene!Q47+'o-xylene'!Q47+'p-xylene'!Q47+'m-xylene'!Q47+'b,t,x'!AB47</f>
        <v>0</v>
      </c>
      <c r="R47" s="9">
        <f>benzene!R47+toluene!R47+'o-xylene'!R47+'p-xylene'!R47+'m-xylene'!R47+'b,t,x'!AC47</f>
        <v>0</v>
      </c>
      <c r="S47" s="9">
        <f>benzene!S47+toluene!S47+'o-xylene'!S47+'p-xylene'!S47+'m-xylene'!S47+'b,t,x'!AD47</f>
        <v>0</v>
      </c>
      <c r="T47" s="9">
        <f>benzene!T47+toluene!T47+'o-xylene'!T47+'p-xylene'!T47+'m-xylene'!T47+'b,t,x'!AE47</f>
        <v>0</v>
      </c>
      <c r="U47" s="9">
        <f>benzene!U47+toluene!U47+'o-xylene'!U47+'p-xylene'!U47+'m-xylene'!U47+'b,t,x'!AF47</f>
        <v>0</v>
      </c>
      <c r="V47" s="9">
        <f>benzene!V47+toluene!V47+'o-xylene'!V47+'p-xylene'!V47+'m-xylene'!V47+'b,t,x'!AG47</f>
        <v>0</v>
      </c>
      <c r="W47" s="9">
        <f>benzene!W47+toluene!W47+'o-xylene'!W47+'p-xylene'!W47+'m-xylene'!W47+'b,t,x'!AH47</f>
        <v>0</v>
      </c>
      <c r="X47" s="9">
        <f>benzene!X47+toluene!X47+'o-xylene'!X47+'p-xylene'!X47+'m-xylene'!X47+'b,t,x'!AI47</f>
        <v>0</v>
      </c>
      <c r="Y47" s="9">
        <f>benzene!Y47+toluene!Y47+'o-xylene'!Y47+'p-xylene'!Y47+'m-xylene'!Y47+'b,t,x'!AJ47</f>
        <v>0</v>
      </c>
      <c r="Z47" s="9">
        <f>benzene!Z47+toluene!Z47+'o-xylene'!Z47+'p-xylene'!Z47+'m-xylene'!Z47+'b,t,x'!AK47</f>
        <v>0</v>
      </c>
      <c r="AA47" s="9"/>
    </row>
    <row r="48" spans="1:27" x14ac:dyDescent="0.2">
      <c r="A48" s="3" t="s">
        <v>72</v>
      </c>
      <c r="P48" s="9">
        <f>benzene!P48+toluene!P48+'o-xylene'!P48+'p-xylene'!P48+'m-xylene'!P48+'b,t,x'!AA48</f>
        <v>817.64699999999993</v>
      </c>
      <c r="Q48" s="9">
        <f>benzene!Q48+toluene!Q48+'o-xylene'!Q48+'p-xylene'!Q48+'m-xylene'!Q48+'b,t,x'!AB48</f>
        <v>1107.8409999999999</v>
      </c>
      <c r="R48" s="9">
        <f>benzene!R48+toluene!R48+'o-xylene'!R48+'p-xylene'!R48+'m-xylene'!R48+'b,t,x'!AC48</f>
        <v>1184.193</v>
      </c>
      <c r="S48" s="9">
        <f>benzene!S48+toluene!S48+'o-xylene'!S48+'p-xylene'!S48+'m-xylene'!S48+'b,t,x'!AD48</f>
        <v>397.29</v>
      </c>
      <c r="T48" s="9"/>
      <c r="U48" s="9"/>
    </row>
    <row r="49" spans="1:22" x14ac:dyDescent="0.2">
      <c r="A49" s="12" t="s">
        <v>79</v>
      </c>
      <c r="N49" s="3">
        <f>(118.4-2.5)</f>
        <v>115.9</v>
      </c>
      <c r="O49" s="3">
        <f>(214.7-2.6)</f>
        <v>212.1</v>
      </c>
      <c r="P49" s="3">
        <f>(192.3-2.7)</f>
        <v>189.60000000000002</v>
      </c>
      <c r="Q49" s="3">
        <f>(240.8-3.4)</f>
        <v>237.4</v>
      </c>
      <c r="R49" s="3">
        <f>(280.3-3)</f>
        <v>277.3</v>
      </c>
      <c r="S49" s="3">
        <f>197.7-1.4</f>
        <v>196.29999999999998</v>
      </c>
      <c r="T49" s="3">
        <f>137.6-0.8</f>
        <v>136.79999999999998</v>
      </c>
      <c r="U49" s="3">
        <f>(90.6-2)</f>
        <v>88.6</v>
      </c>
      <c r="V49" s="3">
        <f>(79.1-1.8)</f>
        <v>77.3</v>
      </c>
    </row>
    <row r="50" spans="1:22" x14ac:dyDescent="0.2">
      <c r="A50" s="12" t="s">
        <v>90</v>
      </c>
      <c r="N50" s="3">
        <f>(484.7-85.2)</f>
        <v>399.5</v>
      </c>
      <c r="O50" s="3">
        <f>499.7-22.8</f>
        <v>476.9</v>
      </c>
      <c r="P50" s="3">
        <f>392.9-118.1</f>
        <v>274.79999999999995</v>
      </c>
      <c r="Q50" s="3">
        <f>424.3-181.9</f>
        <v>242.4</v>
      </c>
      <c r="R50" s="3">
        <f>449.7-201.9</f>
        <v>247.79999999999998</v>
      </c>
      <c r="S50" s="3">
        <f>330.4-93.1</f>
        <v>237.29999999999998</v>
      </c>
      <c r="T50" s="3">
        <f>224.8-96.1</f>
        <v>128.70000000000002</v>
      </c>
      <c r="U50" s="3">
        <f>171-29.1</f>
        <v>141.9</v>
      </c>
      <c r="V50" s="3">
        <f>140.1-10.9</f>
        <v>129.19999999999999</v>
      </c>
    </row>
    <row r="51" spans="1:22" ht="15" x14ac:dyDescent="0.25">
      <c r="A51" t="s">
        <v>88</v>
      </c>
      <c r="N51" s="3">
        <f>286.4-2.26</f>
        <v>284.14</v>
      </c>
      <c r="O51" s="3">
        <f>298.5-3.3</f>
        <v>295.2</v>
      </c>
      <c r="P51" s="3">
        <f>235.1-0.77</f>
        <v>234.32999999999998</v>
      </c>
      <c r="Q51" s="3">
        <f>252.5-0</f>
        <v>252.5</v>
      </c>
      <c r="R51" s="3">
        <f>271.1-0.1</f>
        <v>271</v>
      </c>
      <c r="S51" s="3">
        <f>189.5-0.51</f>
        <v>188.99</v>
      </c>
      <c r="T51" s="3">
        <f>130.9-0</f>
        <v>130.9</v>
      </c>
      <c r="U51" s="3">
        <f>77.9-0.91</f>
        <v>76.990000000000009</v>
      </c>
      <c r="V51" s="3">
        <f>84.3-0.55</f>
        <v>83.75</v>
      </c>
    </row>
    <row r="52" spans="1:22" x14ac:dyDescent="0.2">
      <c r="A52" s="3" t="s">
        <v>91</v>
      </c>
      <c r="N52" s="3">
        <f>702.9-6.2</f>
        <v>696.69999999999993</v>
      </c>
      <c r="O52" s="3">
        <f>727.9-14.1</f>
        <v>713.8</v>
      </c>
      <c r="P52" s="3">
        <f>481.3-9</f>
        <v>472.3</v>
      </c>
      <c r="Q52" s="3">
        <f>542.2-18.4</f>
        <v>523.80000000000007</v>
      </c>
      <c r="R52" s="3">
        <f>418.5-16.6</f>
        <v>401.9</v>
      </c>
      <c r="S52" s="3">
        <f>338.7-8</f>
        <v>330.7</v>
      </c>
      <c r="T52" s="3">
        <f>234.7-5.9</f>
        <v>228.79999999999998</v>
      </c>
      <c r="U52" s="3">
        <f>159-4.6</f>
        <v>154.4</v>
      </c>
      <c r="V52" s="3">
        <f>112.8-9.2</f>
        <v>103.6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Data_const</vt:lpstr>
      <vt:lpstr>Info</vt:lpstr>
      <vt:lpstr>benzene</vt:lpstr>
      <vt:lpstr>toluene</vt:lpstr>
      <vt:lpstr>o-xylene</vt:lpstr>
      <vt:lpstr>p-xylene</vt:lpstr>
      <vt:lpstr>m-xylene</vt:lpstr>
      <vt:lpstr>b,t,x</vt:lpstr>
      <vt:lpstr>BTX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2022-11-29T08:48:24Z</dcterms:modified>
</cp:coreProperties>
</file>