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518D78B-BBA3-48FE-B14A-F52FA251360A}" xr6:coauthVersionLast="47" xr6:coauthVersionMax="47" xr10:uidLastSave="{00000000-0000-0000-0000-000000000000}"/>
  <bookViews>
    <workbookView xWindow="5805" yWindow="2010" windowWidth="21210" windowHeight="14085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C24" i="1"/>
  <c r="D24" i="1"/>
  <c r="E24" i="1"/>
  <c r="B24" i="1"/>
  <c r="P2" i="1"/>
  <c r="C2" i="1" s="1"/>
  <c r="O2" i="1"/>
  <c r="B2" i="1" s="1"/>
  <c r="D23" i="1" l="1"/>
  <c r="E27" i="1" l="1"/>
  <c r="E28" i="1" s="1"/>
  <c r="E29" i="1" s="1"/>
  <c r="E30" i="1" s="1"/>
  <c r="D27" i="1"/>
  <c r="D28" i="1" s="1"/>
  <c r="D29" i="1" s="1"/>
  <c r="D30" i="1" s="1"/>
  <c r="B27" i="1"/>
  <c r="B28" i="1" s="1"/>
  <c r="B29" i="1" s="1"/>
  <c r="B30" i="1" s="1"/>
  <c r="D26" i="1"/>
  <c r="E23" i="1"/>
  <c r="E26" i="1" s="1"/>
  <c r="B23" i="1"/>
  <c r="B26" i="1" s="1"/>
  <c r="E12" i="1"/>
  <c r="E13" i="1" s="1"/>
  <c r="E14" i="1" s="1"/>
  <c r="E15" i="1" s="1"/>
  <c r="E16" i="1" s="1"/>
  <c r="D12" i="1"/>
  <c r="D13" i="1" s="1"/>
  <c r="D14" i="1" s="1"/>
  <c r="D15" i="1" s="1"/>
  <c r="D16" i="1" s="1"/>
  <c r="B12" i="1"/>
  <c r="B13" i="1" s="1"/>
  <c r="B14" i="1" s="1"/>
  <c r="B15" i="1" s="1"/>
  <c r="B16" i="1" s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E2" i="1"/>
  <c r="D2" i="1"/>
  <c r="B22" i="1" l="1"/>
  <c r="B17" i="1"/>
  <c r="B18" i="1" s="1"/>
  <c r="B19" i="1" s="1"/>
  <c r="B20" i="1" s="1"/>
  <c r="B21" i="1" s="1"/>
  <c r="D22" i="1"/>
  <c r="D17" i="1"/>
  <c r="D18" i="1" s="1"/>
  <c r="D19" i="1" s="1"/>
  <c r="D20" i="1" s="1"/>
  <c r="D21" i="1" s="1"/>
  <c r="E22" i="1"/>
  <c r="E17" i="1"/>
  <c r="E18" i="1" s="1"/>
  <c r="E19" i="1" s="1"/>
  <c r="E20" i="1" s="1"/>
  <c r="E21" i="1" s="1"/>
  <c r="C27" i="1"/>
  <c r="C28" i="1" s="1"/>
  <c r="C29" i="1" s="1"/>
  <c r="C30" i="1" s="1"/>
  <c r="C23" i="1"/>
  <c r="C26" i="1" s="1"/>
  <c r="C6" i="1"/>
  <c r="C8" i="1"/>
  <c r="C12" i="1"/>
  <c r="C13" i="1" s="1"/>
  <c r="C14" i="1" s="1"/>
  <c r="C15" i="1" s="1"/>
  <c r="C16" i="1" s="1"/>
  <c r="C7" i="1"/>
  <c r="C9" i="1"/>
  <c r="C10" i="1"/>
  <c r="C3" i="1"/>
  <c r="C11" i="1"/>
  <c r="C4" i="1"/>
  <c r="C5" i="1"/>
  <c r="C22" i="1" l="1"/>
  <c r="C17" i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<sst xmlns="http://schemas.openxmlformats.org/spreadsheetml/2006/main" count="86" uniqueCount="75">
  <si>
    <t>Industry</t>
  </si>
  <si>
    <t>Q1</t>
  </si>
  <si>
    <t>Q2</t>
  </si>
  <si>
    <t>Q3</t>
  </si>
  <si>
    <t>Q4</t>
  </si>
  <si>
    <t>alu_prim</t>
  </si>
  <si>
    <t>chlorin</t>
  </si>
  <si>
    <t>cement</t>
  </si>
  <si>
    <t>glass</t>
  </si>
  <si>
    <t>paper</t>
  </si>
  <si>
    <t>steel</t>
  </si>
  <si>
    <t>steel_direct</t>
  </si>
  <si>
    <t>ammonia</t>
  </si>
  <si>
    <t>methanol</t>
  </si>
  <si>
    <t>propylene</t>
  </si>
  <si>
    <t>aromate</t>
  </si>
  <si>
    <t>food</t>
  </si>
  <si>
    <t>car_production</t>
  </si>
  <si>
    <t>mining</t>
  </si>
  <si>
    <t>rubber</t>
  </si>
  <si>
    <t>metall_processing</t>
  </si>
  <si>
    <t>stone_processing</t>
  </si>
  <si>
    <t>https://ec.europa.eu/energy/sites/ener/files/documents/151221%20Mitteilung%20an%20KOM%20EED%20KWK%20Anlage%20Analyse.pdf</t>
  </si>
  <si>
    <t>&lt;100</t>
  </si>
  <si>
    <t>100-200</t>
  </si>
  <si>
    <t>200-300</t>
  </si>
  <si>
    <t>300-500</t>
  </si>
  <si>
    <t>&gt;500</t>
  </si>
  <si>
    <t>grundstoffchemie</t>
  </si>
  <si>
    <t>hotwater and space heating</t>
  </si>
  <si>
    <t>Industry sector</t>
  </si>
  <si>
    <t>machine_production</t>
  </si>
  <si>
    <t>metall</t>
  </si>
  <si>
    <t>NE metall</t>
  </si>
  <si>
    <t>chemie rest</t>
  </si>
  <si>
    <t>Q1/(Q1+Q2)</t>
  </si>
  <si>
    <t>Q2/(Q1+Q2)</t>
  </si>
  <si>
    <t>rest</t>
  </si>
  <si>
    <t>alu_sec</t>
  </si>
  <si>
    <t>ethylene</t>
  </si>
  <si>
    <t>where summ was == 99 % instead of 100% =&gt; the highest heat level != 0 got 1% additionally</t>
  </si>
  <si>
    <t>(mining, grundstofchemie and chemie rest)</t>
  </si>
  <si>
    <t>verification with HR4 study:</t>
  </si>
  <si>
    <t>Country</t>
  </si>
  <si>
    <t>(Alle)</t>
  </si>
  <si>
    <t>Year</t>
  </si>
  <si>
    <t>Country group</t>
  </si>
  <si>
    <t>Core countries</t>
  </si>
  <si>
    <t>Process heating &lt;100 °C</t>
  </si>
  <si>
    <t>Process heating 100-200 °C</t>
  </si>
  <si>
    <t>Process heating 200-500 °C</t>
  </si>
  <si>
    <t>Process heating &gt;500 °C</t>
  </si>
  <si>
    <t>Space heating</t>
  </si>
  <si>
    <t>Regener</t>
  </si>
  <si>
    <t>endemo per level</t>
  </si>
  <si>
    <t>grobe aufteilung</t>
  </si>
  <si>
    <t>Q1=13</t>
  </si>
  <si>
    <t>(&lt;60 + 60-100)</t>
  </si>
  <si>
    <t>Wärme lässt sich dann über eine Fußboden- oder Wandflächenheizung effizient verteilen und nut-</t>
  </si>
  <si>
    <t>Bei gut gedämmten Gebäuden reichen für die Raumwärme relativ niedrige Temperaturen von maximal 45 Grad Celsius (°C) aus, die</t>
  </si>
  <si>
    <t>zen. Bei der Warmwasserbereitung muss aus hygienischen Gründen eine höhere Temperatur (&gt;60°C) erreicht werden können</t>
  </si>
  <si>
    <t>Raumwärmeanteil an der Wärme</t>
  </si>
  <si>
    <t>https://d-nb.info/1049260554/34 S.134</t>
  </si>
  <si>
    <t>N:\Methoden\Modelle\endemo\02_Literaturverweise\04_EinflussgrößendesEnergieverbrauchs_Einflussgrößen.pdf</t>
  </si>
  <si>
    <t>Warmwasser Anteil</t>
  </si>
  <si>
    <t>* vor allem in Deutschland gültig</t>
  </si>
  <si>
    <t>cooper_prim</t>
  </si>
  <si>
    <t>cooper_sec</t>
  </si>
  <si>
    <t>ammonia_classic</t>
  </si>
  <si>
    <t>methanol_classic</t>
  </si>
  <si>
    <t>propylene_classic</t>
  </si>
  <si>
    <t>ethylene_classic</t>
  </si>
  <si>
    <t>aromate_classic</t>
  </si>
  <si>
    <t>steel_prim</t>
  </si>
  <si>
    <t>steel_sec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</si>
</sst>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-nb.info/1049260554/34" TargetMode="External"/><Relationship Id="rId1" Type="http://schemas.openxmlformats.org/officeDocument/2006/relationships/hyperlink" Target="https://ec.europa.eu/energy/sites/ener/files/documents/151221%20Mitteilung%20an%20KOM%20EED%20KWK%20Anlage%20Analy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B27" sqref="B27"/>
    </sheetView>
  </sheetViews>
  <sheetFormatPr baseColWidth="10" defaultColWidth="9.140625" defaultRowHeight="15" x14ac:dyDescent="0.25"/>
  <cols>
    <col min="1" max="1" width="19.42578125" bestFit="1" customWidth="1"/>
    <col min="7" max="7" width="19.42578125" bestFit="1" customWidth="1"/>
    <col min="8" max="8" width="13.85546875" customWidth="1"/>
    <col min="15" max="15" width="18" customWidth="1"/>
  </cols>
  <sheetData>
    <row r="1" spans="1:16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30</v>
      </c>
      <c r="H1" s="6" t="s">
        <v>29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O1" t="s">
        <v>35</v>
      </c>
      <c r="P1" t="s">
        <v>36</v>
      </c>
    </row>
    <row r="2" spans="1:16" x14ac:dyDescent="0.25">
      <c r="A2" t="s">
        <v>16</v>
      </c>
      <c r="B2" s="8">
        <f t="shared" ref="B2" si="0">H2*$O$2</f>
        <v>18.653846153846153</v>
      </c>
      <c r="C2" s="8">
        <f t="shared" ref="C2" si="1">H2*$P$2+I2</f>
        <v>38.346153846153847</v>
      </c>
      <c r="D2">
        <f>J2</f>
        <v>41</v>
      </c>
      <c r="E2">
        <f>SUM(K2:M2)</f>
        <v>2</v>
      </c>
      <c r="G2" t="s">
        <v>16</v>
      </c>
      <c r="H2">
        <v>20</v>
      </c>
      <c r="I2">
        <v>37</v>
      </c>
      <c r="J2">
        <v>41</v>
      </c>
      <c r="K2">
        <v>2</v>
      </c>
      <c r="L2">
        <v>0</v>
      </c>
      <c r="M2">
        <v>0</v>
      </c>
      <c r="O2">
        <f>9.7/(9.7+0.7)</f>
        <v>0.93269230769230771</v>
      </c>
      <c r="P2">
        <f>0.7/(9.7+0.7)</f>
        <v>6.7307692307692318E-2</v>
      </c>
    </row>
    <row r="3" spans="1:16" x14ac:dyDescent="0.25">
      <c r="A3" t="s">
        <v>17</v>
      </c>
      <c r="B3" s="8">
        <f t="shared" ref="B3:B11" si="2">H3*$O$2</f>
        <v>30.778846153846153</v>
      </c>
      <c r="C3" s="8">
        <f t="shared" ref="C3:C11" si="3">H3*$P$2+I3</f>
        <v>28.221153846153847</v>
      </c>
      <c r="D3">
        <f t="shared" ref="D3:D11" si="4">J3</f>
        <v>23</v>
      </c>
      <c r="E3">
        <f t="shared" ref="E3:E11" si="5">SUM(K3:M3)</f>
        <v>18</v>
      </c>
      <c r="G3" t="s">
        <v>17</v>
      </c>
      <c r="H3">
        <v>33</v>
      </c>
      <c r="I3">
        <v>26</v>
      </c>
      <c r="J3">
        <v>23</v>
      </c>
      <c r="K3">
        <v>0</v>
      </c>
      <c r="L3">
        <v>0</v>
      </c>
      <c r="M3">
        <v>18</v>
      </c>
      <c r="O3" t="s">
        <v>61</v>
      </c>
      <c r="P3" t="s">
        <v>64</v>
      </c>
    </row>
    <row r="4" spans="1:16" x14ac:dyDescent="0.25">
      <c r="A4" t="s">
        <v>18</v>
      </c>
      <c r="B4" s="8">
        <f t="shared" si="2"/>
        <v>3.7307692307692308</v>
      </c>
      <c r="C4" s="8">
        <f t="shared" si="3"/>
        <v>84.269230769230774</v>
      </c>
      <c r="D4">
        <f t="shared" si="4"/>
        <v>5</v>
      </c>
      <c r="E4">
        <f t="shared" si="5"/>
        <v>7</v>
      </c>
      <c r="G4" t="s">
        <v>18</v>
      </c>
      <c r="H4">
        <v>4</v>
      </c>
      <c r="I4">
        <v>84</v>
      </c>
      <c r="J4">
        <v>5</v>
      </c>
      <c r="K4">
        <v>5</v>
      </c>
      <c r="L4">
        <v>2</v>
      </c>
      <c r="M4">
        <v>0</v>
      </c>
      <c r="O4" t="s">
        <v>65</v>
      </c>
    </row>
    <row r="5" spans="1:16" x14ac:dyDescent="0.25">
      <c r="A5" t="s">
        <v>8</v>
      </c>
      <c r="B5" s="8">
        <f t="shared" si="2"/>
        <v>3.7307692307692308</v>
      </c>
      <c r="C5" s="8">
        <f t="shared" si="3"/>
        <v>3.2692307692307692</v>
      </c>
      <c r="D5">
        <f t="shared" si="4"/>
        <v>0</v>
      </c>
      <c r="E5">
        <f t="shared" si="5"/>
        <v>93</v>
      </c>
      <c r="G5" t="s">
        <v>8</v>
      </c>
      <c r="H5">
        <v>4</v>
      </c>
      <c r="I5">
        <v>3</v>
      </c>
      <c r="J5">
        <v>0</v>
      </c>
      <c r="K5">
        <v>0</v>
      </c>
      <c r="L5">
        <v>4</v>
      </c>
      <c r="M5">
        <v>89</v>
      </c>
    </row>
    <row r="6" spans="1:16" x14ac:dyDescent="0.25">
      <c r="A6" t="s">
        <v>19</v>
      </c>
      <c r="B6" s="8">
        <f t="shared" si="2"/>
        <v>20.51923076923077</v>
      </c>
      <c r="C6" s="8">
        <f t="shared" si="3"/>
        <v>17.48076923076923</v>
      </c>
      <c r="D6">
        <f t="shared" si="4"/>
        <v>12</v>
      </c>
      <c r="E6">
        <f t="shared" si="5"/>
        <v>50</v>
      </c>
      <c r="G6" t="s">
        <v>19</v>
      </c>
      <c r="H6">
        <v>22</v>
      </c>
      <c r="I6">
        <v>16</v>
      </c>
      <c r="J6">
        <v>12</v>
      </c>
      <c r="K6">
        <v>50</v>
      </c>
      <c r="L6">
        <v>0</v>
      </c>
      <c r="M6">
        <v>0</v>
      </c>
    </row>
    <row r="7" spans="1:16" x14ac:dyDescent="0.25">
      <c r="A7" t="s">
        <v>31</v>
      </c>
      <c r="B7" s="8">
        <f t="shared" si="2"/>
        <v>30.778846153846153</v>
      </c>
      <c r="C7" s="8">
        <f t="shared" si="3"/>
        <v>22.221153846153847</v>
      </c>
      <c r="D7">
        <f t="shared" si="4"/>
        <v>16</v>
      </c>
      <c r="E7">
        <f t="shared" si="5"/>
        <v>31</v>
      </c>
      <c r="G7" t="s">
        <v>31</v>
      </c>
      <c r="H7">
        <v>33</v>
      </c>
      <c r="I7">
        <v>20</v>
      </c>
      <c r="J7">
        <v>16</v>
      </c>
      <c r="K7">
        <v>0</v>
      </c>
      <c r="L7">
        <v>0</v>
      </c>
      <c r="M7">
        <v>31</v>
      </c>
    </row>
    <row r="8" spans="1:16" x14ac:dyDescent="0.25">
      <c r="A8" t="s">
        <v>20</v>
      </c>
      <c r="B8" s="8">
        <f t="shared" si="2"/>
        <v>15.855769230769232</v>
      </c>
      <c r="C8" s="8">
        <f t="shared" si="3"/>
        <v>1.1442307692307694</v>
      </c>
      <c r="D8">
        <f t="shared" si="4"/>
        <v>1</v>
      </c>
      <c r="E8">
        <f t="shared" si="5"/>
        <v>82</v>
      </c>
      <c r="G8" t="s">
        <v>20</v>
      </c>
      <c r="H8">
        <v>17</v>
      </c>
      <c r="I8">
        <v>0</v>
      </c>
      <c r="J8">
        <v>1</v>
      </c>
      <c r="K8">
        <v>1</v>
      </c>
      <c r="L8">
        <v>0</v>
      </c>
      <c r="M8">
        <v>81</v>
      </c>
    </row>
    <row r="9" spans="1:16" x14ac:dyDescent="0.25">
      <c r="A9" t="s">
        <v>9</v>
      </c>
      <c r="B9" s="8">
        <f t="shared" si="2"/>
        <v>13.990384615384615</v>
      </c>
      <c r="C9" s="8">
        <f t="shared" si="3"/>
        <v>21.009615384615383</v>
      </c>
      <c r="D9">
        <f t="shared" si="4"/>
        <v>65</v>
      </c>
      <c r="E9">
        <f t="shared" si="5"/>
        <v>0</v>
      </c>
      <c r="G9" t="s">
        <v>9</v>
      </c>
      <c r="H9">
        <v>15</v>
      </c>
      <c r="I9">
        <v>20</v>
      </c>
      <c r="J9">
        <v>65</v>
      </c>
      <c r="K9">
        <v>0</v>
      </c>
      <c r="L9">
        <v>0</v>
      </c>
      <c r="M9">
        <v>0</v>
      </c>
    </row>
    <row r="10" spans="1:16" x14ac:dyDescent="0.25">
      <c r="A10" t="s">
        <v>37</v>
      </c>
      <c r="B10" s="8">
        <f t="shared" si="2"/>
        <v>30.778846153846153</v>
      </c>
      <c r="C10" s="8">
        <f t="shared" si="3"/>
        <v>21.221153846153847</v>
      </c>
      <c r="D10">
        <f t="shared" si="4"/>
        <v>12</v>
      </c>
      <c r="E10">
        <f t="shared" si="5"/>
        <v>36</v>
      </c>
      <c r="G10" t="s">
        <v>37</v>
      </c>
      <c r="H10">
        <v>33</v>
      </c>
      <c r="I10">
        <v>19</v>
      </c>
      <c r="J10">
        <v>12</v>
      </c>
      <c r="K10">
        <v>17</v>
      </c>
      <c r="L10">
        <v>0</v>
      </c>
      <c r="M10">
        <v>19</v>
      </c>
    </row>
    <row r="11" spans="1:16" x14ac:dyDescent="0.25">
      <c r="A11" t="s">
        <v>7</v>
      </c>
      <c r="B11" s="8">
        <f t="shared" si="2"/>
        <v>3.7307692307692308</v>
      </c>
      <c r="C11" s="8">
        <f t="shared" si="3"/>
        <v>0.26923076923076927</v>
      </c>
      <c r="D11">
        <f t="shared" si="4"/>
        <v>5</v>
      </c>
      <c r="E11">
        <f t="shared" si="5"/>
        <v>91</v>
      </c>
      <c r="G11" t="s">
        <v>21</v>
      </c>
      <c r="H11">
        <v>4</v>
      </c>
      <c r="I11">
        <v>0</v>
      </c>
      <c r="J11">
        <v>5</v>
      </c>
      <c r="K11">
        <v>1</v>
      </c>
      <c r="L11">
        <v>0</v>
      </c>
      <c r="M11">
        <v>90</v>
      </c>
    </row>
    <row r="12" spans="1:16" x14ac:dyDescent="0.25">
      <c r="A12" t="s">
        <v>12</v>
      </c>
      <c r="B12" s="8">
        <f>$H$12*$O$2</f>
        <v>6.5288461538461542</v>
      </c>
      <c r="C12" s="8">
        <f>$H$12*$P$2+I12</f>
        <v>16.471153846153847</v>
      </c>
      <c r="D12">
        <f>$J$12</f>
        <v>11</v>
      </c>
      <c r="E12">
        <f>SUM($K$12:$M$12)</f>
        <v>66</v>
      </c>
      <c r="G12" t="s">
        <v>28</v>
      </c>
      <c r="H12">
        <v>7</v>
      </c>
      <c r="I12">
        <v>16</v>
      </c>
      <c r="J12">
        <v>11</v>
      </c>
      <c r="K12">
        <v>6</v>
      </c>
      <c r="L12">
        <v>4</v>
      </c>
      <c r="M12">
        <v>56</v>
      </c>
    </row>
    <row r="13" spans="1:16" x14ac:dyDescent="0.25">
      <c r="A13" t="s">
        <v>13</v>
      </c>
      <c r="B13" s="8">
        <f>B12</f>
        <v>6.5288461538461542</v>
      </c>
      <c r="C13" s="8">
        <f t="shared" ref="C13:E13" si="6">C12</f>
        <v>16.471153846153847</v>
      </c>
      <c r="D13">
        <f t="shared" si="6"/>
        <v>11</v>
      </c>
      <c r="E13">
        <f t="shared" si="6"/>
        <v>66</v>
      </c>
      <c r="G13" t="s">
        <v>34</v>
      </c>
      <c r="H13">
        <v>7</v>
      </c>
      <c r="I13">
        <v>42</v>
      </c>
      <c r="J13">
        <v>25</v>
      </c>
      <c r="K13">
        <v>15</v>
      </c>
      <c r="L13">
        <v>11</v>
      </c>
      <c r="M13">
        <v>0</v>
      </c>
    </row>
    <row r="14" spans="1:16" x14ac:dyDescent="0.25">
      <c r="A14" t="s">
        <v>14</v>
      </c>
      <c r="B14" s="8">
        <f t="shared" ref="B14:B21" si="7">B13</f>
        <v>6.5288461538461542</v>
      </c>
      <c r="C14" s="8">
        <f t="shared" ref="C14:C21" si="8">C13</f>
        <v>16.471153846153847</v>
      </c>
      <c r="D14">
        <f t="shared" ref="D14:D21" si="9">D13</f>
        <v>11</v>
      </c>
      <c r="E14">
        <f t="shared" ref="E14:E21" si="10">E13</f>
        <v>66</v>
      </c>
      <c r="G14" t="s">
        <v>32</v>
      </c>
      <c r="H14">
        <v>3</v>
      </c>
      <c r="I14">
        <v>3</v>
      </c>
      <c r="J14">
        <v>19</v>
      </c>
      <c r="K14">
        <v>5</v>
      </c>
      <c r="L14">
        <v>0</v>
      </c>
      <c r="M14">
        <v>70</v>
      </c>
    </row>
    <row r="15" spans="1:16" x14ac:dyDescent="0.25">
      <c r="A15" t="s">
        <v>39</v>
      </c>
      <c r="B15" s="8">
        <f t="shared" si="7"/>
        <v>6.5288461538461542</v>
      </c>
      <c r="C15" s="8">
        <f t="shared" si="8"/>
        <v>16.471153846153847</v>
      </c>
      <c r="D15">
        <f t="shared" si="9"/>
        <v>11</v>
      </c>
      <c r="E15">
        <f t="shared" si="10"/>
        <v>66</v>
      </c>
      <c r="G15" t="s">
        <v>33</v>
      </c>
      <c r="H15">
        <v>20</v>
      </c>
      <c r="I15">
        <v>4</v>
      </c>
      <c r="J15">
        <v>4</v>
      </c>
      <c r="K15">
        <v>4</v>
      </c>
      <c r="L15">
        <v>11</v>
      </c>
      <c r="M15">
        <v>57</v>
      </c>
    </row>
    <row r="16" spans="1:16" x14ac:dyDescent="0.25">
      <c r="A16" t="s">
        <v>15</v>
      </c>
      <c r="B16" s="8">
        <f t="shared" si="7"/>
        <v>6.5288461538461542</v>
      </c>
      <c r="C16" s="8">
        <f t="shared" si="8"/>
        <v>16.471153846153847</v>
      </c>
      <c r="D16">
        <f t="shared" si="9"/>
        <v>11</v>
      </c>
      <c r="E16">
        <f t="shared" si="10"/>
        <v>66</v>
      </c>
    </row>
    <row r="17" spans="1:5" x14ac:dyDescent="0.25">
      <c r="A17" t="s">
        <v>68</v>
      </c>
      <c r="B17" s="8">
        <f t="shared" si="7"/>
        <v>6.5288461538461542</v>
      </c>
      <c r="C17" s="8">
        <f t="shared" si="8"/>
        <v>16.471153846153847</v>
      </c>
      <c r="D17">
        <f t="shared" si="9"/>
        <v>11</v>
      </c>
      <c r="E17">
        <f t="shared" si="10"/>
        <v>66</v>
      </c>
    </row>
    <row r="18" spans="1:5" x14ac:dyDescent="0.25">
      <c r="A18" t="s">
        <v>69</v>
      </c>
      <c r="B18" s="8">
        <f t="shared" si="7"/>
        <v>6.5288461538461542</v>
      </c>
      <c r="C18" s="8">
        <f t="shared" si="8"/>
        <v>16.471153846153847</v>
      </c>
      <c r="D18">
        <f t="shared" si="9"/>
        <v>11</v>
      </c>
      <c r="E18">
        <f t="shared" si="10"/>
        <v>66</v>
      </c>
    </row>
    <row r="19" spans="1:5" x14ac:dyDescent="0.25">
      <c r="A19" t="s">
        <v>70</v>
      </c>
      <c r="B19" s="8">
        <f t="shared" si="7"/>
        <v>6.5288461538461542</v>
      </c>
      <c r="C19" s="8">
        <f t="shared" si="8"/>
        <v>16.471153846153847</v>
      </c>
      <c r="D19">
        <f t="shared" si="9"/>
        <v>11</v>
      </c>
      <c r="E19">
        <f t="shared" si="10"/>
        <v>66</v>
      </c>
    </row>
    <row r="20" spans="1:5" x14ac:dyDescent="0.25">
      <c r="A20" t="s">
        <v>71</v>
      </c>
      <c r="B20" s="8">
        <f t="shared" si="7"/>
        <v>6.5288461538461542</v>
      </c>
      <c r="C20" s="8">
        <f t="shared" si="8"/>
        <v>16.471153846153847</v>
      </c>
      <c r="D20">
        <f t="shared" si="9"/>
        <v>11</v>
      </c>
      <c r="E20">
        <f t="shared" si="10"/>
        <v>66</v>
      </c>
    </row>
    <row r="21" spans="1:5" x14ac:dyDescent="0.25">
      <c r="A21" t="s">
        <v>72</v>
      </c>
      <c r="B21" s="8">
        <f t="shared" si="7"/>
        <v>6.5288461538461542</v>
      </c>
      <c r="C21" s="8">
        <f t="shared" si="8"/>
        <v>16.471153846153847</v>
      </c>
      <c r="D21">
        <f t="shared" si="9"/>
        <v>11</v>
      </c>
      <c r="E21">
        <f t="shared" si="10"/>
        <v>66</v>
      </c>
    </row>
    <row r="22" spans="1:5" x14ac:dyDescent="0.25">
      <c r="A22" t="s">
        <v>6</v>
      </c>
      <c r="B22" s="8">
        <f>B16</f>
        <v>6.5288461538461542</v>
      </c>
      <c r="C22" s="8">
        <f>C16</f>
        <v>16.471153846153847</v>
      </c>
      <c r="D22">
        <f>D16</f>
        <v>11</v>
      </c>
      <c r="E22">
        <f>E16</f>
        <v>66</v>
      </c>
    </row>
    <row r="23" spans="1:5" x14ac:dyDescent="0.25">
      <c r="A23" t="s">
        <v>10</v>
      </c>
      <c r="B23" s="8">
        <f>H14*$O$2</f>
        <v>2.7980769230769234</v>
      </c>
      <c r="C23" s="8">
        <f>H14*$P$2+I14</f>
        <v>3.2019230769230771</v>
      </c>
      <c r="D23">
        <f>J14</f>
        <v>19</v>
      </c>
      <c r="E23">
        <f>SUM(K14:M14)</f>
        <v>75</v>
      </c>
    </row>
    <row r="24" spans="1:5" x14ac:dyDescent="0.25">
      <c r="A24" t="s">
        <v>73</v>
      </c>
      <c r="B24" s="8">
        <f>B23</f>
        <v>2.7980769230769234</v>
      </c>
      <c r="C24" s="8">
        <f t="shared" ref="C24:E24" si="11">C23</f>
        <v>3.2019230769230771</v>
      </c>
      <c r="D24" s="8">
        <f t="shared" si="11"/>
        <v>19</v>
      </c>
      <c r="E24" s="8">
        <f t="shared" si="11"/>
        <v>75</v>
      </c>
    </row>
    <row r="25" spans="1:5" x14ac:dyDescent="0.25">
      <c r="A25" t="s">
        <v>74</v>
      </c>
      <c r="B25" s="8">
        <f>B24</f>
        <v>2.7980769230769234</v>
      </c>
      <c r="C25" s="8">
        <f t="shared" ref="C25" si="12">C24</f>
        <v>3.2019230769230771</v>
      </c>
      <c r="D25" s="8">
        <f t="shared" ref="D25" si="13">D24</f>
        <v>19</v>
      </c>
      <c r="E25" s="8">
        <f t="shared" ref="E25" si="14">E24</f>
        <v>75</v>
      </c>
    </row>
    <row r="26" spans="1:5" x14ac:dyDescent="0.25">
      <c r="A26" t="s">
        <v>11</v>
      </c>
      <c r="B26" s="8">
        <f>B23</f>
        <v>2.7980769230769234</v>
      </c>
      <c r="C26" s="8">
        <f>C23</f>
        <v>3.2019230769230771</v>
      </c>
      <c r="D26">
        <f>D23</f>
        <v>19</v>
      </c>
      <c r="E26">
        <f>E23</f>
        <v>75</v>
      </c>
    </row>
    <row r="27" spans="1:5" x14ac:dyDescent="0.25">
      <c r="A27" t="s">
        <v>5</v>
      </c>
      <c r="B27" s="8">
        <f>H15*$O$2</f>
        <v>18.653846153846153</v>
      </c>
      <c r="C27" s="8">
        <f>H15*$P$2+I15</f>
        <v>5.3461538461538467</v>
      </c>
      <c r="D27">
        <f>J15</f>
        <v>4</v>
      </c>
      <c r="E27">
        <f>SUM(K15:M15)</f>
        <v>72</v>
      </c>
    </row>
    <row r="28" spans="1:5" x14ac:dyDescent="0.25">
      <c r="A28" t="s">
        <v>38</v>
      </c>
      <c r="B28" s="8">
        <f>B27</f>
        <v>18.653846153846153</v>
      </c>
      <c r="C28" s="8">
        <f t="shared" ref="C28:C30" si="15">C27</f>
        <v>5.3461538461538467</v>
      </c>
      <c r="D28">
        <f t="shared" ref="D28:D30" si="16">D27</f>
        <v>4</v>
      </c>
      <c r="E28">
        <f t="shared" ref="E28:E30" si="17">E27</f>
        <v>72</v>
      </c>
    </row>
    <row r="29" spans="1:5" x14ac:dyDescent="0.25">
      <c r="A29" t="s">
        <v>66</v>
      </c>
      <c r="B29" s="8">
        <f t="shared" ref="B29:B30" si="18">B28</f>
        <v>18.653846153846153</v>
      </c>
      <c r="C29" s="8">
        <f t="shared" si="15"/>
        <v>5.3461538461538467</v>
      </c>
      <c r="D29">
        <f t="shared" si="16"/>
        <v>4</v>
      </c>
      <c r="E29">
        <f t="shared" si="17"/>
        <v>72</v>
      </c>
    </row>
    <row r="30" spans="1:5" x14ac:dyDescent="0.25">
      <c r="A30" t="s">
        <v>67</v>
      </c>
      <c r="B30" s="8">
        <f t="shared" si="18"/>
        <v>18.653846153846153</v>
      </c>
      <c r="C30" s="8">
        <f t="shared" si="15"/>
        <v>5.3461538461538467</v>
      </c>
      <c r="D30">
        <f t="shared" si="16"/>
        <v>4</v>
      </c>
      <c r="E30">
        <f t="shared" si="17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A34" sqref="A34"/>
    </sheetView>
  </sheetViews>
  <sheetFormatPr baseColWidth="10" defaultRowHeight="15" x14ac:dyDescent="0.25"/>
  <cols>
    <col min="5" max="5" width="16.85546875" bestFit="1" customWidth="1"/>
  </cols>
  <sheetData>
    <row r="1" spans="1:8" x14ac:dyDescent="0.25">
      <c r="A1" s="1" t="s">
        <v>22</v>
      </c>
    </row>
    <row r="2" spans="1:8" x14ac:dyDescent="0.25">
      <c r="A2" t="s">
        <v>40</v>
      </c>
    </row>
    <row r="3" spans="1:8" x14ac:dyDescent="0.25">
      <c r="A3" t="s">
        <v>41</v>
      </c>
    </row>
    <row r="5" spans="1:8" x14ac:dyDescent="0.25">
      <c r="A5" t="s">
        <v>42</v>
      </c>
    </row>
    <row r="6" spans="1:8" x14ac:dyDescent="0.25">
      <c r="A6" s="2" t="s">
        <v>43</v>
      </c>
      <c r="B6" s="2" t="s">
        <v>44</v>
      </c>
    </row>
    <row r="7" spans="1:8" x14ac:dyDescent="0.25">
      <c r="A7" s="2" t="s">
        <v>45</v>
      </c>
      <c r="B7" s="3">
        <v>2015</v>
      </c>
    </row>
    <row r="8" spans="1:8" x14ac:dyDescent="0.25">
      <c r="A8" s="4" t="s">
        <v>46</v>
      </c>
      <c r="B8" s="4" t="s">
        <v>47</v>
      </c>
    </row>
    <row r="9" spans="1:8" x14ac:dyDescent="0.25">
      <c r="E9" t="s">
        <v>54</v>
      </c>
      <c r="F9" t="s">
        <v>55</v>
      </c>
      <c r="H9" t="s">
        <v>53</v>
      </c>
    </row>
    <row r="10" spans="1:8" x14ac:dyDescent="0.25">
      <c r="A10" s="5" t="s">
        <v>48</v>
      </c>
      <c r="C10">
        <v>11.3</v>
      </c>
      <c r="E10">
        <v>30</v>
      </c>
      <c r="F10">
        <v>20</v>
      </c>
      <c r="H10">
        <v>13</v>
      </c>
    </row>
    <row r="11" spans="1:8" x14ac:dyDescent="0.25">
      <c r="A11" s="5" t="s">
        <v>49</v>
      </c>
      <c r="C11">
        <v>24.4</v>
      </c>
      <c r="E11">
        <v>20</v>
      </c>
      <c r="F11">
        <v>20</v>
      </c>
      <c r="H11">
        <v>15</v>
      </c>
    </row>
    <row r="12" spans="1:8" x14ac:dyDescent="0.25">
      <c r="A12" s="5" t="s">
        <v>50</v>
      </c>
      <c r="C12">
        <v>10.8</v>
      </c>
      <c r="E12" s="9">
        <v>35</v>
      </c>
      <c r="F12" s="9">
        <v>35</v>
      </c>
      <c r="H12" s="9">
        <v>72</v>
      </c>
    </row>
    <row r="13" spans="1:8" x14ac:dyDescent="0.25">
      <c r="A13" s="5" t="s">
        <v>51</v>
      </c>
      <c r="C13">
        <v>34.799999999999997</v>
      </c>
      <c r="E13" s="9"/>
      <c r="F13" s="9"/>
      <c r="H13" s="9"/>
    </row>
    <row r="14" spans="1:8" x14ac:dyDescent="0.25">
      <c r="A14" s="5" t="s">
        <v>52</v>
      </c>
      <c r="B14" t="s">
        <v>57</v>
      </c>
      <c r="C14">
        <v>18.600000000000001</v>
      </c>
      <c r="E14" t="s">
        <v>56</v>
      </c>
      <c r="F14">
        <v>23</v>
      </c>
      <c r="H14">
        <v>0</v>
      </c>
    </row>
    <row r="20" spans="1:1" x14ac:dyDescent="0.25">
      <c r="A20" t="s">
        <v>59</v>
      </c>
    </row>
    <row r="21" spans="1:1" x14ac:dyDescent="0.25">
      <c r="A21" t="s">
        <v>58</v>
      </c>
    </row>
    <row r="22" spans="1:1" x14ac:dyDescent="0.25">
      <c r="A22" t="s">
        <v>60</v>
      </c>
    </row>
    <row r="26" spans="1:1" x14ac:dyDescent="0.25">
      <c r="A26" s="1" t="s">
        <v>62</v>
      </c>
    </row>
    <row r="27" spans="1:1" x14ac:dyDescent="0.25">
      <c r="A27" t="s">
        <v>61</v>
      </c>
    </row>
    <row r="28" spans="1:1" x14ac:dyDescent="0.25">
      <c r="A28" s="7" t="s">
        <v>63</v>
      </c>
    </row>
    <row r="29" spans="1:1" x14ac:dyDescent="0.25">
      <c r="A29" t="s">
        <v>61</v>
      </c>
    </row>
  </sheetData>
  <mergeCells count="3">
    <mergeCell ref="F12:F13"/>
    <mergeCell ref="E12:E13"/>
    <mergeCell ref="H12:H13"/>
  </mergeCells>
  <hyperlinks>
    <hyperlink ref="A1" r:id="rId1" display="https://ec.europa.eu/energy/sites/ener/files/documents/151221 Mitteilung an KOM EED KWK Anlage Analyse.pdf" xr:uid="{00000000-0004-0000-0100-000000000000}"/>
    <hyperlink ref="A26" r:id="rId2" display="https://d-nb.info/1049260554/34" xr:uid="{158689BF-303F-4CC3-9B48-5FEDA071390B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2022-11-28T10:13:09Z</dcterms:modified>
</cp:coreProperties>
</file>