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filterPrivacy="1"/>
  <xr:revisionPtr revIDLastSave="0" documentId="13_ncr:1_{BEC85B7F-535E-4A9F-A322-907D5C4CF1FB}" xr6:coauthVersionLast="47" xr6:coauthVersionMax="47" xr10:uidLastSave="{00000000-0000-0000-0000-000000000000}"/>
  <bookViews>
    <workbookView xWindow="3570" yWindow="1665" windowWidth="24900" windowHeight="15375" xr2:uid="{00000000-000D-0000-FFFF-FFFF00000000}"/>
  </bookViews>
  <sheets>
    <sheet name="Data_const" sheetId="3" r:id="rId1"/>
    <sheet name="Data" sheetId="2" r:id="rId2"/>
    <sheet name="Info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40" i="2" l="1"/>
  <c r="U40" i="2"/>
  <c r="V40" i="2"/>
  <c r="S42" i="2"/>
  <c r="T42" i="2"/>
  <c r="U42" i="2"/>
  <c r="V42" i="2"/>
  <c r="T41" i="2"/>
  <c r="U41" i="2"/>
  <c r="V41" i="2"/>
  <c r="P40" i="2"/>
  <c r="O40" i="2"/>
  <c r="N40" i="2"/>
  <c r="B34" i="3"/>
  <c r="B24" i="3"/>
  <c r="B18" i="3"/>
  <c r="B17" i="3"/>
</calcChain>
</file>

<file path=xl/sharedStrings.xml><?xml version="1.0" encoding="utf-8"?>
<sst xmlns="http://schemas.openxmlformats.org/spreadsheetml/2006/main" count="107" uniqueCount="66">
  <si>
    <t>France</t>
  </si>
  <si>
    <t>Netherlands</t>
  </si>
  <si>
    <t>Germany</t>
  </si>
  <si>
    <t>Italy</t>
  </si>
  <si>
    <t>United Kingdom</t>
  </si>
  <si>
    <t>Ireland</t>
  </si>
  <si>
    <t>Denmark</t>
  </si>
  <si>
    <t>Greece</t>
  </si>
  <si>
    <t>Portugal</t>
  </si>
  <si>
    <t>Spain</t>
  </si>
  <si>
    <t>Belgium</t>
  </si>
  <si>
    <t>Luxemburg</t>
  </si>
  <si>
    <t>Iceland</t>
  </si>
  <si>
    <t>Norway</t>
  </si>
  <si>
    <t>Sweden</t>
  </si>
  <si>
    <t>Finland</t>
  </si>
  <si>
    <t>Austria</t>
  </si>
  <si>
    <t>Malta</t>
  </si>
  <si>
    <t>Turkey</t>
  </si>
  <si>
    <t>Estonia</t>
  </si>
  <si>
    <t>Latvia</t>
  </si>
  <si>
    <t>Lithuania</t>
  </si>
  <si>
    <t>Poland</t>
  </si>
  <si>
    <t>Czechia</t>
  </si>
  <si>
    <t>Slovakia</t>
  </si>
  <si>
    <t>Hungary</t>
  </si>
  <si>
    <t>Romania</t>
  </si>
  <si>
    <t>Bulgaria</t>
  </si>
  <si>
    <t>Slovenia</t>
  </si>
  <si>
    <t>Croatia</t>
  </si>
  <si>
    <t>Bosnia and Herzegovina</t>
  </si>
  <si>
    <t>North Macedonia</t>
  </si>
  <si>
    <t>Montenegro</t>
  </si>
  <si>
    <t>Serbia</t>
  </si>
  <si>
    <t>EU27TOTALS_2020</t>
  </si>
  <si>
    <t>EUROPEAN UNION (28)</t>
  </si>
  <si>
    <t>Cyprus</t>
  </si>
  <si>
    <t>Gesamte Produktion je PRODCOM Liste (NACE Rev. 2) - Jährliche Daten  [DS-066342]</t>
  </si>
  <si>
    <t>Letzte Aktualisierung</t>
  </si>
  <si>
    <t>03.03.2021  130057</t>
  </si>
  <si>
    <t>Exportierte Daten</t>
  </si>
  <si>
    <t>12.04.2021  104306</t>
  </si>
  <si>
    <t>Quelle der Daten</t>
  </si>
  <si>
    <t>Eurostat</t>
  </si>
  <si>
    <t>PRCCODE</t>
  </si>
  <si>
    <t>20141140 - Propene (propylene)</t>
  </si>
  <si>
    <t>INDICATORS</t>
  </si>
  <si>
    <t>PRODQNT</t>
  </si>
  <si>
    <t>Country</t>
  </si>
  <si>
    <t>koef</t>
  </si>
  <si>
    <t>Serbien</t>
  </si>
  <si>
    <t>capacity-&gt;production</t>
  </si>
  <si>
    <t>https://www.hip-petrohemija.com/tehnologija/proizvodna-linija/etilen.22.html</t>
  </si>
  <si>
    <t>description of koef</t>
  </si>
  <si>
    <t>source</t>
  </si>
  <si>
    <t>other lands without info</t>
  </si>
  <si>
    <t>JRC LVOC</t>
  </si>
  <si>
    <t>equal share propylene/ethylene</t>
  </si>
  <si>
    <t>unit:</t>
  </si>
  <si>
    <t xml:space="preserve"> Tausend tonnes</t>
  </si>
  <si>
    <t>Indonesia</t>
  </si>
  <si>
    <t>Further Sources</t>
  </si>
  <si>
    <t>https://s3-us-west-2.amazonaws.com/okchem-o/image/201810/af95dc78-926f-43f5-a1ef-e5b3cb058c9b.pdf</t>
  </si>
  <si>
    <t>Malaysia</t>
  </si>
  <si>
    <t>Thailand</t>
  </si>
  <si>
    <t>Vietnam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</si>
</sst>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.mm\.yy"/>
    <numFmt numFmtId="165" formatCode="0.0"/>
  </numFmts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Arial"/>
      <family val="2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0" fontId="2" fillId="0" borderId="0"/>
  </cellStyleXfs>
  <cellXfs count="11">
    <xf numFmtId="0" fontId="0" fillId="0" borderId="0" xfId="0"/>
    <xf numFmtId="0" fontId="1" fillId="0" borderId="0" xfId="0" applyFont="1"/>
    <xf numFmtId="0" fontId="1" fillId="2" borderId="1" xfId="1" applyFont="1" applyFill="1" applyBorder="1"/>
    <xf numFmtId="0" fontId="2" fillId="0" borderId="0" xfId="1"/>
    <xf numFmtId="3" fontId="1" fillId="0" borderId="1" xfId="1" applyNumberFormat="1" applyFont="1" applyBorder="1"/>
    <xf numFmtId="0" fontId="1" fillId="0" borderId="1" xfId="1" applyFont="1" applyBorder="1"/>
    <xf numFmtId="0" fontId="1" fillId="0" borderId="0" xfId="1" applyFont="1"/>
    <xf numFmtId="164" fontId="1" fillId="0" borderId="0" xfId="0" applyNumberFormat="1" applyFont="1"/>
    <xf numFmtId="165" fontId="2" fillId="0" borderId="0" xfId="1" applyNumberFormat="1"/>
    <xf numFmtId="0" fontId="3" fillId="0" borderId="0" xfId="0" applyFont="1"/>
    <xf numFmtId="0" fontId="1" fillId="0" borderId="1" xfId="1" applyFont="1" applyFill="1" applyBorder="1"/>
  </cellXfs>
  <cellStyles count="2">
    <cellStyle name="Standard" xfId="0" builtinId="0"/>
    <cellStyle name="Standard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9"/>
  <sheetViews>
    <sheetView tabSelected="1" zoomScale="85" zoomScaleNormal="85" workbookViewId="0">
      <selection activeCell="E29" sqref="E29"/>
    </sheetView>
  </sheetViews>
  <sheetFormatPr baseColWidth="10" defaultColWidth="10.28515625" defaultRowHeight="14.25" x14ac:dyDescent="0.2"/>
  <cols>
    <col min="1" max="1" width="10.28515625" style="3"/>
    <col min="2" max="2" width="15.7109375" style="3" bestFit="1" customWidth="1"/>
    <col min="3" max="3" width="15.42578125" style="3" bestFit="1" customWidth="1"/>
    <col min="4" max="16384" width="10.28515625" style="3"/>
  </cols>
  <sheetData>
    <row r="1" spans="1:3" x14ac:dyDescent="0.2">
      <c r="A1" s="2" t="s">
        <v>48</v>
      </c>
      <c r="B1" s="2">
        <v>2018</v>
      </c>
      <c r="C1" s="2"/>
    </row>
    <row r="2" spans="1:3" x14ac:dyDescent="0.2">
      <c r="A2" s="2" t="s">
        <v>0</v>
      </c>
      <c r="B2" s="8">
        <v>2176.8173598333333</v>
      </c>
      <c r="C2" s="8"/>
    </row>
    <row r="3" spans="1:3" x14ac:dyDescent="0.2">
      <c r="A3" s="2" t="s">
        <v>1</v>
      </c>
      <c r="B3" s="8">
        <v>2023.047875</v>
      </c>
      <c r="C3" s="8"/>
    </row>
    <row r="4" spans="1:3" x14ac:dyDescent="0.2">
      <c r="A4" s="2" t="s">
        <v>2</v>
      </c>
      <c r="B4" s="8">
        <v>3838.2545</v>
      </c>
      <c r="C4" s="8"/>
    </row>
    <row r="5" spans="1:3" x14ac:dyDescent="0.2">
      <c r="A5" s="2" t="s">
        <v>3</v>
      </c>
      <c r="B5" s="8">
        <v>1050</v>
      </c>
      <c r="C5" s="8"/>
    </row>
    <row r="6" spans="1:3" x14ac:dyDescent="0.2">
      <c r="A6" s="2" t="s">
        <v>4</v>
      </c>
      <c r="B6" s="3">
        <v>0</v>
      </c>
      <c r="C6" s="8"/>
    </row>
    <row r="7" spans="1:3" x14ac:dyDescent="0.2">
      <c r="A7" s="2" t="s">
        <v>5</v>
      </c>
      <c r="B7" s="3">
        <v>0</v>
      </c>
      <c r="C7" s="8"/>
    </row>
    <row r="8" spans="1:3" x14ac:dyDescent="0.2">
      <c r="A8" s="2" t="s">
        <v>6</v>
      </c>
      <c r="B8" s="3">
        <v>0</v>
      </c>
      <c r="C8" s="8"/>
    </row>
    <row r="9" spans="1:3" x14ac:dyDescent="0.2">
      <c r="A9" s="2" t="s">
        <v>7</v>
      </c>
      <c r="B9" s="3">
        <v>0</v>
      </c>
      <c r="C9" s="8"/>
    </row>
    <row r="10" spans="1:3" x14ac:dyDescent="0.2">
      <c r="A10" s="2" t="s">
        <v>8</v>
      </c>
      <c r="B10" s="8">
        <v>142.48790049999999</v>
      </c>
      <c r="C10" s="8"/>
    </row>
    <row r="11" spans="1:3" x14ac:dyDescent="0.2">
      <c r="A11" s="2" t="s">
        <v>9</v>
      </c>
      <c r="B11" s="8">
        <v>1219.6805999999999</v>
      </c>
      <c r="C11" s="8"/>
    </row>
    <row r="12" spans="1:3" x14ac:dyDescent="0.2">
      <c r="A12" s="2" t="s">
        <v>10</v>
      </c>
      <c r="B12" s="8">
        <v>992.40606860000003</v>
      </c>
      <c r="C12" s="8"/>
    </row>
    <row r="13" spans="1:3" x14ac:dyDescent="0.2">
      <c r="A13" s="2" t="s">
        <v>11</v>
      </c>
      <c r="B13" s="8">
        <v>0</v>
      </c>
      <c r="C13" s="8"/>
    </row>
    <row r="14" spans="1:3" x14ac:dyDescent="0.2">
      <c r="A14" s="2" t="s">
        <v>12</v>
      </c>
      <c r="B14" s="8">
        <v>0</v>
      </c>
      <c r="C14" s="8"/>
    </row>
    <row r="15" spans="1:3" x14ac:dyDescent="0.2">
      <c r="A15" s="2" t="s">
        <v>13</v>
      </c>
      <c r="B15" s="8">
        <v>175.26033333333334</v>
      </c>
      <c r="C15" s="8"/>
    </row>
    <row r="16" spans="1:3" x14ac:dyDescent="0.2">
      <c r="A16" s="2" t="s">
        <v>14</v>
      </c>
      <c r="B16" s="8">
        <v>267.88209999999998</v>
      </c>
      <c r="C16" s="8"/>
    </row>
    <row r="17" spans="1:3" x14ac:dyDescent="0.2">
      <c r="A17" s="2" t="s">
        <v>15</v>
      </c>
      <c r="B17" s="3">
        <f>420/2*0.8+30</f>
        <v>198</v>
      </c>
      <c r="C17" s="8"/>
    </row>
    <row r="18" spans="1:3" x14ac:dyDescent="0.2">
      <c r="A18" s="2" t="s">
        <v>16</v>
      </c>
      <c r="B18" s="3">
        <f>500/2*0.8</f>
        <v>200</v>
      </c>
      <c r="C18" s="8"/>
    </row>
    <row r="19" spans="1:3" x14ac:dyDescent="0.2">
      <c r="A19" s="2" t="s">
        <v>17</v>
      </c>
      <c r="B19" s="3">
        <v>0</v>
      </c>
      <c r="C19" s="8"/>
    </row>
    <row r="20" spans="1:3" x14ac:dyDescent="0.2">
      <c r="A20" s="2" t="s">
        <v>19</v>
      </c>
      <c r="B20" s="3">
        <v>0</v>
      </c>
      <c r="C20" s="8"/>
    </row>
    <row r="21" spans="1:3" x14ac:dyDescent="0.2">
      <c r="A21" s="2" t="s">
        <v>20</v>
      </c>
      <c r="B21" s="3">
        <v>0</v>
      </c>
      <c r="C21" s="8"/>
    </row>
    <row r="22" spans="1:3" x14ac:dyDescent="0.2">
      <c r="A22" s="2" t="s">
        <v>21</v>
      </c>
      <c r="B22" s="8">
        <v>49.660763000000003</v>
      </c>
      <c r="C22" s="8"/>
    </row>
    <row r="23" spans="1:3" x14ac:dyDescent="0.2">
      <c r="A23" s="2" t="s">
        <v>22</v>
      </c>
      <c r="B23" s="8">
        <v>357.43624999999997</v>
      </c>
      <c r="C23" s="8"/>
    </row>
    <row r="24" spans="1:3" x14ac:dyDescent="0.2">
      <c r="A24" s="2" t="s">
        <v>23</v>
      </c>
      <c r="B24" s="8">
        <f>544*0.5*0.8</f>
        <v>217.60000000000002</v>
      </c>
      <c r="C24" s="8"/>
    </row>
    <row r="25" spans="1:3" x14ac:dyDescent="0.2">
      <c r="A25" s="2" t="s">
        <v>24</v>
      </c>
      <c r="B25" s="8">
        <v>33.812517249999999</v>
      </c>
      <c r="C25" s="8"/>
    </row>
    <row r="26" spans="1:3" x14ac:dyDescent="0.2">
      <c r="A26" s="2" t="s">
        <v>25</v>
      </c>
      <c r="B26" s="8">
        <v>360.03100000000001</v>
      </c>
      <c r="C26" s="8"/>
    </row>
    <row r="27" spans="1:3" x14ac:dyDescent="0.2">
      <c r="A27" s="2" t="s">
        <v>26</v>
      </c>
      <c r="B27" s="8">
        <v>240.64950899999999</v>
      </c>
      <c r="C27" s="8"/>
    </row>
    <row r="28" spans="1:3" x14ac:dyDescent="0.2">
      <c r="A28" s="2" t="s">
        <v>27</v>
      </c>
      <c r="B28" s="3">
        <v>0</v>
      </c>
      <c r="C28" s="8"/>
    </row>
    <row r="29" spans="1:3" x14ac:dyDescent="0.2">
      <c r="A29" s="2" t="s">
        <v>28</v>
      </c>
      <c r="B29" s="3">
        <v>0</v>
      </c>
      <c r="C29" s="8"/>
    </row>
    <row r="30" spans="1:3" x14ac:dyDescent="0.2">
      <c r="A30" s="2" t="s">
        <v>29</v>
      </c>
      <c r="B30" s="3">
        <v>0</v>
      </c>
      <c r="C30" s="8"/>
    </row>
    <row r="31" spans="1:3" x14ac:dyDescent="0.2">
      <c r="A31" s="2" t="s">
        <v>30</v>
      </c>
      <c r="B31" s="3">
        <v>0</v>
      </c>
      <c r="C31" s="8"/>
    </row>
    <row r="32" spans="1:3" x14ac:dyDescent="0.2">
      <c r="A32" s="2" t="s">
        <v>31</v>
      </c>
      <c r="B32" s="3">
        <v>0</v>
      </c>
      <c r="C32" s="8"/>
    </row>
    <row r="33" spans="1:3" x14ac:dyDescent="0.2">
      <c r="A33" s="2" t="s">
        <v>32</v>
      </c>
      <c r="B33" s="3">
        <v>0</v>
      </c>
      <c r="C33" s="8"/>
    </row>
    <row r="34" spans="1:3" x14ac:dyDescent="0.2">
      <c r="A34" s="2" t="s">
        <v>33</v>
      </c>
      <c r="B34" s="3">
        <f>85*0.8</f>
        <v>68</v>
      </c>
      <c r="C34" s="8"/>
    </row>
    <row r="35" spans="1:3" x14ac:dyDescent="0.2">
      <c r="A35" s="2" t="s">
        <v>36</v>
      </c>
      <c r="B35" s="3">
        <v>0</v>
      </c>
      <c r="C35" s="8"/>
    </row>
    <row r="36" spans="1:3" x14ac:dyDescent="0.2">
      <c r="A36" s="10" t="s">
        <v>60</v>
      </c>
      <c r="B36" s="3">
        <v>457</v>
      </c>
    </row>
    <row r="37" spans="1:3" x14ac:dyDescent="0.2">
      <c r="A37" s="6" t="s">
        <v>63</v>
      </c>
      <c r="B37" s="3">
        <v>105</v>
      </c>
    </row>
    <row r="38" spans="1:3" x14ac:dyDescent="0.2">
      <c r="A38" s="6" t="s">
        <v>64</v>
      </c>
      <c r="B38" s="3">
        <v>715</v>
      </c>
    </row>
    <row r="39" spans="1:3" x14ac:dyDescent="0.2">
      <c r="A39" s="3" t="s">
        <v>65</v>
      </c>
      <c r="B39" s="3">
        <v>425</v>
      </c>
    </row>
  </sheetData>
  <pageMargins left="0.78740157499999996" right="0.78740157499999996" top="0.984251969" bottom="0.984251969" header="0.5" footer="0.5"/>
  <pageSetup paperSize="9" scale="0" firstPageNumber="0" fitToWidth="0" fitToHeight="0" pageOrder="overThenDown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42"/>
  <sheetViews>
    <sheetView zoomScaleNormal="100" workbookViewId="0">
      <pane xSplit="1" ySplit="1" topLeftCell="E14" activePane="bottomRight" state="frozen"/>
      <selection pane="topRight" activeCell="B1" sqref="B1"/>
      <selection pane="bottomLeft" activeCell="A2" sqref="A2"/>
      <selection pane="bottomRight" activeCell="I44" sqref="I44"/>
    </sheetView>
  </sheetViews>
  <sheetFormatPr baseColWidth="10" defaultColWidth="10.28515625" defaultRowHeight="14.25" x14ac:dyDescent="0.2"/>
  <cols>
    <col min="1" max="9" width="10.28515625" style="3"/>
    <col min="10" max="13" width="0" style="3" hidden="1" customWidth="1"/>
    <col min="14" max="16384" width="10.28515625" style="3"/>
  </cols>
  <sheetData>
    <row r="1" spans="1:26" x14ac:dyDescent="0.2">
      <c r="A1" s="2" t="s">
        <v>48</v>
      </c>
      <c r="B1" s="2">
        <v>1995</v>
      </c>
      <c r="C1" s="2">
        <v>1996</v>
      </c>
      <c r="D1" s="2">
        <v>1997</v>
      </c>
      <c r="E1" s="2">
        <v>1998</v>
      </c>
      <c r="F1" s="2">
        <v>1999</v>
      </c>
      <c r="G1" s="2">
        <v>2000</v>
      </c>
      <c r="H1" s="2">
        <v>2001</v>
      </c>
      <c r="I1" s="2">
        <v>2002</v>
      </c>
      <c r="J1" s="2">
        <v>2003</v>
      </c>
      <c r="K1" s="2">
        <v>2004</v>
      </c>
      <c r="L1" s="2">
        <v>2005</v>
      </c>
      <c r="M1" s="2">
        <v>2006</v>
      </c>
      <c r="N1" s="2">
        <v>2007</v>
      </c>
      <c r="O1" s="2">
        <v>2008</v>
      </c>
      <c r="P1" s="2">
        <v>2009</v>
      </c>
      <c r="Q1" s="2">
        <v>2010</v>
      </c>
      <c r="R1" s="2">
        <v>2011</v>
      </c>
      <c r="S1" s="2">
        <v>2012</v>
      </c>
      <c r="T1" s="2">
        <v>2013</v>
      </c>
      <c r="U1" s="2">
        <v>2014</v>
      </c>
      <c r="V1" s="2">
        <v>2015</v>
      </c>
      <c r="W1" s="2">
        <v>2016</v>
      </c>
      <c r="X1" s="2">
        <v>2017</v>
      </c>
      <c r="Y1" s="2">
        <v>2018</v>
      </c>
      <c r="Z1" s="2">
        <v>2019</v>
      </c>
    </row>
    <row r="2" spans="1:26" x14ac:dyDescent="0.2">
      <c r="A2" s="2" t="s">
        <v>0</v>
      </c>
      <c r="B2" s="4">
        <v>1946852000</v>
      </c>
      <c r="C2" s="4">
        <v>2044611000</v>
      </c>
      <c r="D2" s="4">
        <v>2221043000</v>
      </c>
      <c r="E2" s="4">
        <v>2267368000</v>
      </c>
      <c r="F2" s="4">
        <v>2233476000</v>
      </c>
      <c r="G2" s="4">
        <v>2262381000</v>
      </c>
      <c r="H2" s="4">
        <v>2240639000</v>
      </c>
      <c r="I2" s="4">
        <v>2211381000</v>
      </c>
      <c r="J2" s="5"/>
      <c r="K2" s="5"/>
      <c r="L2" s="5"/>
      <c r="M2" s="5"/>
      <c r="N2" s="5"/>
      <c r="O2" s="4">
        <v>2363937561</v>
      </c>
      <c r="P2" s="4">
        <v>2096134000</v>
      </c>
      <c r="Q2" s="4">
        <v>2456422000</v>
      </c>
      <c r="R2" s="4">
        <v>2409501000</v>
      </c>
      <c r="S2" s="4">
        <v>2217357408</v>
      </c>
      <c r="T2" s="4">
        <v>1986075017</v>
      </c>
      <c r="U2" s="4">
        <v>2359293932</v>
      </c>
      <c r="V2" s="4">
        <v>2236347000</v>
      </c>
      <c r="W2" s="4">
        <v>2132347674</v>
      </c>
      <c r="X2" s="4">
        <v>2097898269</v>
      </c>
      <c r="Y2" s="4">
        <v>1831532360</v>
      </c>
      <c r="Z2" s="4">
        <v>1934962097</v>
      </c>
    </row>
    <row r="3" spans="1:26" x14ac:dyDescent="0.2">
      <c r="A3" s="2" t="s">
        <v>1</v>
      </c>
      <c r="B3" s="5"/>
      <c r="C3" s="5"/>
      <c r="D3" s="5"/>
      <c r="E3" s="5"/>
      <c r="F3" s="5"/>
      <c r="G3" s="5"/>
      <c r="H3" s="5"/>
      <c r="I3" s="4">
        <v>1693173000</v>
      </c>
      <c r="J3" s="5"/>
      <c r="K3" s="5"/>
      <c r="L3" s="5"/>
      <c r="M3" s="5"/>
      <c r="N3" s="5"/>
      <c r="O3" s="4">
        <v>1995355000</v>
      </c>
      <c r="P3" s="4">
        <v>2396150000</v>
      </c>
      <c r="Q3" s="4">
        <v>1209911000</v>
      </c>
      <c r="R3" s="5"/>
      <c r="S3" s="4">
        <v>2267484000</v>
      </c>
      <c r="T3" s="4">
        <v>2342615000</v>
      </c>
      <c r="U3" s="4">
        <v>2480183000</v>
      </c>
      <c r="V3" s="4">
        <v>1703421000</v>
      </c>
      <c r="W3" s="4">
        <v>1835395000</v>
      </c>
      <c r="X3" s="4">
        <v>1796768000</v>
      </c>
      <c r="Y3" s="4">
        <v>1995740000</v>
      </c>
      <c r="Z3" s="4">
        <v>1762777000</v>
      </c>
    </row>
    <row r="4" spans="1:26" x14ac:dyDescent="0.2">
      <c r="A4" s="2" t="s">
        <v>2</v>
      </c>
      <c r="B4" s="4">
        <v>2817361000</v>
      </c>
      <c r="C4" s="4">
        <v>2827178000</v>
      </c>
      <c r="D4" s="4">
        <v>3071428000</v>
      </c>
      <c r="E4" s="4">
        <v>3083552000</v>
      </c>
      <c r="F4" s="4">
        <v>3417772000</v>
      </c>
      <c r="G4" s="4">
        <v>3613823000</v>
      </c>
      <c r="H4" s="4">
        <v>3463144000</v>
      </c>
      <c r="I4" s="4">
        <v>3456095000</v>
      </c>
      <c r="J4" s="5"/>
      <c r="K4" s="5"/>
      <c r="L4" s="5"/>
      <c r="M4" s="5"/>
      <c r="N4" s="5"/>
      <c r="O4" s="4">
        <v>3633740000</v>
      </c>
      <c r="P4" s="4">
        <v>3636109000</v>
      </c>
      <c r="Q4" s="4">
        <v>3904878000</v>
      </c>
      <c r="R4" s="4">
        <v>3916633000</v>
      </c>
      <c r="S4" s="4">
        <v>3821487000</v>
      </c>
      <c r="T4" s="4">
        <v>3874878000</v>
      </c>
      <c r="U4" s="4">
        <v>3986464000</v>
      </c>
      <c r="V4" s="4">
        <v>3960516000</v>
      </c>
      <c r="W4" s="4">
        <v>4010354000</v>
      </c>
      <c r="X4" s="4">
        <v>4149683000</v>
      </c>
      <c r="Y4" s="4">
        <v>3725346000</v>
      </c>
      <c r="Z4" s="4">
        <v>3438966000</v>
      </c>
    </row>
    <row r="5" spans="1:26" x14ac:dyDescent="0.2">
      <c r="A5" s="2" t="s">
        <v>3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x14ac:dyDescent="0.2">
      <c r="A6" s="2" t="s">
        <v>4</v>
      </c>
      <c r="B6" s="5"/>
      <c r="C6" s="4">
        <v>908006520</v>
      </c>
      <c r="D6" s="5"/>
      <c r="E6" s="4">
        <v>785653155</v>
      </c>
      <c r="F6" s="4">
        <v>1008482696</v>
      </c>
      <c r="G6" s="4">
        <v>1284148180</v>
      </c>
      <c r="H6" s="5"/>
      <c r="I6" s="4">
        <v>758422403</v>
      </c>
      <c r="J6" s="5"/>
      <c r="K6" s="5"/>
      <c r="L6" s="5"/>
      <c r="M6" s="5"/>
      <c r="N6" s="5"/>
      <c r="O6" s="5"/>
      <c r="P6" s="5"/>
      <c r="Q6" s="5"/>
      <c r="R6" s="5"/>
      <c r="S6" s="4">
        <v>0</v>
      </c>
      <c r="T6" s="4">
        <v>0</v>
      </c>
      <c r="U6" s="4">
        <v>0</v>
      </c>
      <c r="V6" s="4">
        <v>0</v>
      </c>
      <c r="W6" s="5"/>
      <c r="X6" s="4">
        <v>0</v>
      </c>
      <c r="Y6" s="5"/>
      <c r="Z6" s="4">
        <v>0</v>
      </c>
    </row>
    <row r="7" spans="1:26" x14ac:dyDescent="0.2">
      <c r="A7" s="2" t="s">
        <v>5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5"/>
      <c r="K7" s="5"/>
      <c r="L7" s="5"/>
      <c r="M7" s="5"/>
      <c r="N7" s="5"/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  <c r="Z7" s="4">
        <v>0</v>
      </c>
    </row>
    <row r="8" spans="1:26" x14ac:dyDescent="0.2">
      <c r="A8" s="2" t="s">
        <v>6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5"/>
      <c r="K8" s="5"/>
      <c r="L8" s="5"/>
      <c r="M8" s="5"/>
      <c r="N8" s="5"/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  <c r="Z8" s="4">
        <v>0</v>
      </c>
    </row>
    <row r="9" spans="1:26" x14ac:dyDescent="0.2">
      <c r="A9" s="2" t="s">
        <v>7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5"/>
      <c r="K9" s="5"/>
      <c r="L9" s="5"/>
      <c r="M9" s="5"/>
      <c r="N9" s="5"/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0</v>
      </c>
      <c r="Z9" s="4">
        <v>0</v>
      </c>
    </row>
    <row r="10" spans="1:26" x14ac:dyDescent="0.2">
      <c r="A10" s="2" t="s">
        <v>8</v>
      </c>
      <c r="B10" s="5"/>
      <c r="C10" s="5"/>
      <c r="D10" s="5"/>
      <c r="E10" s="5"/>
      <c r="F10" s="5"/>
      <c r="G10" s="4">
        <v>162618852</v>
      </c>
      <c r="H10" s="4">
        <v>133159035</v>
      </c>
      <c r="I10" s="4">
        <v>153149337</v>
      </c>
      <c r="J10" s="5"/>
      <c r="K10" s="5"/>
      <c r="L10" s="5"/>
      <c r="M10" s="5"/>
      <c r="N10" s="5"/>
      <c r="O10" s="4">
        <v>141263320</v>
      </c>
      <c r="P10" s="4">
        <v>103302329</v>
      </c>
      <c r="Q10" s="4">
        <v>149243121</v>
      </c>
      <c r="R10" s="4">
        <v>154054773</v>
      </c>
      <c r="S10" s="4">
        <v>89259127</v>
      </c>
      <c r="T10" s="4">
        <v>133010554</v>
      </c>
      <c r="U10" s="4">
        <v>162887496</v>
      </c>
      <c r="V10" s="4">
        <v>163734925</v>
      </c>
      <c r="W10" s="4">
        <v>163332011</v>
      </c>
      <c r="X10" s="4">
        <v>182897657</v>
      </c>
      <c r="Y10" s="4">
        <v>103770743</v>
      </c>
      <c r="Z10" s="4">
        <v>163098750</v>
      </c>
    </row>
    <row r="11" spans="1:26" x14ac:dyDescent="0.2">
      <c r="A11" s="2" t="s">
        <v>9</v>
      </c>
      <c r="B11" s="5"/>
      <c r="C11" s="5"/>
      <c r="D11" s="5"/>
      <c r="E11" s="5"/>
      <c r="F11" s="4">
        <v>876729000</v>
      </c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4">
        <v>833602000</v>
      </c>
      <c r="S11" s="5"/>
      <c r="T11" s="5"/>
      <c r="U11" s="5"/>
      <c r="V11" s="4">
        <v>1212875000</v>
      </c>
      <c r="W11" s="4">
        <v>1278156000</v>
      </c>
      <c r="X11" s="4">
        <v>1194273000</v>
      </c>
      <c r="Y11" s="4">
        <v>1219229000</v>
      </c>
      <c r="Z11" s="4">
        <v>1193870000</v>
      </c>
    </row>
    <row r="12" spans="1:26" x14ac:dyDescent="0.2">
      <c r="A12" s="2" t="s">
        <v>10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4">
        <v>1048974622</v>
      </c>
      <c r="P12" s="4">
        <v>1373143277</v>
      </c>
      <c r="Q12" s="4">
        <v>1528399291</v>
      </c>
      <c r="R12" s="4">
        <v>1560464545</v>
      </c>
      <c r="S12" s="4">
        <v>1479195890</v>
      </c>
      <c r="T12" s="4">
        <v>1171303557</v>
      </c>
      <c r="U12" s="5"/>
      <c r="V12" s="4">
        <v>988086136</v>
      </c>
      <c r="W12" s="4">
        <v>994869281</v>
      </c>
      <c r="X12" s="4">
        <v>874659971</v>
      </c>
      <c r="Y12" s="4">
        <v>1030559068</v>
      </c>
      <c r="Z12" s="4">
        <v>1073855887</v>
      </c>
    </row>
    <row r="13" spans="1:26" x14ac:dyDescent="0.2">
      <c r="A13" s="2" t="s">
        <v>11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5"/>
      <c r="K13" s="5"/>
      <c r="L13" s="5"/>
      <c r="M13" s="5"/>
      <c r="N13" s="5"/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  <c r="Z13" s="4">
        <v>0</v>
      </c>
    </row>
    <row r="14" spans="1:26" x14ac:dyDescent="0.2">
      <c r="A14" s="2" t="s">
        <v>12</v>
      </c>
      <c r="B14" s="5"/>
      <c r="C14" s="5"/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5"/>
      <c r="K14" s="5"/>
      <c r="L14" s="5"/>
      <c r="M14" s="5"/>
      <c r="N14" s="5"/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  <c r="Z14" s="4">
        <v>0</v>
      </c>
    </row>
    <row r="15" spans="1:26" x14ac:dyDescent="0.2">
      <c r="A15" s="2" t="s">
        <v>13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4">
        <v>164839000</v>
      </c>
      <c r="P15" s="5"/>
      <c r="Q15" s="5"/>
      <c r="R15" s="5"/>
      <c r="S15" s="5"/>
      <c r="T15" s="4">
        <v>182977000</v>
      </c>
      <c r="U15" s="4">
        <v>190900000</v>
      </c>
      <c r="V15" s="4">
        <v>151904000</v>
      </c>
      <c r="W15" s="5"/>
      <c r="X15" s="5"/>
      <c r="Y15" s="4">
        <v>0</v>
      </c>
      <c r="Z15" s="4">
        <v>0</v>
      </c>
    </row>
    <row r="16" spans="1:26" x14ac:dyDescent="0.2">
      <c r="A16" s="2" t="s">
        <v>14</v>
      </c>
      <c r="B16" s="5"/>
      <c r="C16" s="5"/>
      <c r="D16" s="5"/>
      <c r="E16" s="5"/>
      <c r="F16" s="4">
        <v>120890100</v>
      </c>
      <c r="G16" s="4">
        <v>157265700</v>
      </c>
      <c r="H16" s="4">
        <v>197186300</v>
      </c>
      <c r="I16" s="4">
        <v>204423300</v>
      </c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4">
        <v>267882100</v>
      </c>
      <c r="Z16" s="5"/>
    </row>
    <row r="17" spans="1:26" x14ac:dyDescent="0.2">
      <c r="A17" s="2" t="s">
        <v>15</v>
      </c>
      <c r="B17" s="4">
        <v>0</v>
      </c>
      <c r="C17" s="4">
        <v>0</v>
      </c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x14ac:dyDescent="0.2">
      <c r="A18" s="2" t="s">
        <v>16</v>
      </c>
      <c r="B18" s="4">
        <v>0</v>
      </c>
      <c r="C18" s="4">
        <v>0</v>
      </c>
      <c r="D18" s="4">
        <v>0</v>
      </c>
      <c r="E18" s="4">
        <v>0</v>
      </c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x14ac:dyDescent="0.2">
      <c r="A19" s="2" t="s">
        <v>17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  <c r="Z19" s="4">
        <v>0</v>
      </c>
    </row>
    <row r="20" spans="1:26" x14ac:dyDescent="0.2">
      <c r="A20" s="2" t="s">
        <v>18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4">
        <v>0</v>
      </c>
      <c r="S20" s="5"/>
      <c r="T20" s="5"/>
      <c r="U20" s="5"/>
      <c r="V20" s="5"/>
      <c r="W20" s="5"/>
      <c r="X20" s="5"/>
      <c r="Y20" s="5"/>
      <c r="Z20" s="5"/>
    </row>
    <row r="21" spans="1:26" x14ac:dyDescent="0.2">
      <c r="A21" s="2" t="s">
        <v>19</v>
      </c>
      <c r="B21" s="5"/>
      <c r="C21" s="5"/>
      <c r="D21" s="5"/>
      <c r="E21" s="5"/>
      <c r="F21" s="5"/>
      <c r="G21" s="4">
        <v>0</v>
      </c>
      <c r="H21" s="4">
        <v>0</v>
      </c>
      <c r="I21" s="4">
        <v>0</v>
      </c>
      <c r="J21" s="5"/>
      <c r="K21" s="5"/>
      <c r="L21" s="5"/>
      <c r="M21" s="5"/>
      <c r="N21" s="5"/>
      <c r="O21" s="4">
        <v>0</v>
      </c>
      <c r="P21" s="4">
        <v>0</v>
      </c>
      <c r="Q21" s="4">
        <v>0</v>
      </c>
      <c r="R21" s="4">
        <v>0</v>
      </c>
      <c r="S21" s="4">
        <v>220942</v>
      </c>
      <c r="T21" s="4">
        <v>193233</v>
      </c>
      <c r="U21" s="4">
        <v>174752</v>
      </c>
      <c r="V21" s="4">
        <v>0</v>
      </c>
      <c r="W21" s="4">
        <v>0</v>
      </c>
      <c r="X21" s="4">
        <v>0</v>
      </c>
      <c r="Y21" s="4">
        <v>0</v>
      </c>
      <c r="Z21" s="4">
        <v>0</v>
      </c>
    </row>
    <row r="22" spans="1:26" x14ac:dyDescent="0.2">
      <c r="A22" s="2" t="s">
        <v>20</v>
      </c>
      <c r="B22" s="5"/>
      <c r="C22" s="5"/>
      <c r="D22" s="5"/>
      <c r="E22" s="5"/>
      <c r="F22" s="5"/>
      <c r="G22" s="5"/>
      <c r="H22" s="4">
        <v>0</v>
      </c>
      <c r="I22" s="4">
        <v>0</v>
      </c>
      <c r="J22" s="5"/>
      <c r="K22" s="5"/>
      <c r="L22" s="5"/>
      <c r="M22" s="5"/>
      <c r="N22" s="5"/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4">
        <v>0</v>
      </c>
      <c r="Z22" s="4">
        <v>0</v>
      </c>
    </row>
    <row r="23" spans="1:26" x14ac:dyDescent="0.2">
      <c r="A23" s="2" t="s">
        <v>21</v>
      </c>
      <c r="B23" s="5"/>
      <c r="C23" s="5"/>
      <c r="D23" s="5"/>
      <c r="E23" s="5"/>
      <c r="F23" s="5"/>
      <c r="G23" s="4">
        <v>0</v>
      </c>
      <c r="H23" s="4">
        <v>0</v>
      </c>
      <c r="I23" s="4">
        <v>0</v>
      </c>
      <c r="J23" s="5"/>
      <c r="K23" s="5"/>
      <c r="L23" s="5"/>
      <c r="M23" s="5"/>
      <c r="N23" s="5"/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>
        <v>0</v>
      </c>
      <c r="Y23" s="4">
        <v>0</v>
      </c>
      <c r="Z23" s="4">
        <v>49660763</v>
      </c>
    </row>
    <row r="24" spans="1:26" x14ac:dyDescent="0.2">
      <c r="A24" s="2" t="s">
        <v>22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4">
        <v>358192000</v>
      </c>
      <c r="Q24" s="4">
        <v>337070000</v>
      </c>
      <c r="R24" s="5"/>
      <c r="S24" s="5"/>
      <c r="T24" s="5"/>
      <c r="U24" s="5"/>
      <c r="V24" s="5"/>
      <c r="W24" s="4">
        <v>335587000</v>
      </c>
      <c r="X24" s="4">
        <v>340717000</v>
      </c>
      <c r="Y24" s="4">
        <v>311592000</v>
      </c>
      <c r="Z24" s="4">
        <v>441849000</v>
      </c>
    </row>
    <row r="25" spans="1:26" x14ac:dyDescent="0.2">
      <c r="A25" s="2" t="s">
        <v>23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x14ac:dyDescent="0.2">
      <c r="A26" s="2" t="s">
        <v>24</v>
      </c>
      <c r="B26" s="5"/>
      <c r="C26" s="5"/>
      <c r="D26" s="5"/>
      <c r="E26" s="5"/>
      <c r="F26" s="5"/>
      <c r="G26" s="5"/>
      <c r="H26" s="5"/>
      <c r="I26" s="4">
        <v>0</v>
      </c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4">
        <v>0</v>
      </c>
      <c r="W26" s="4">
        <v>4768310</v>
      </c>
      <c r="X26" s="4">
        <v>2062050</v>
      </c>
      <c r="Y26" s="4">
        <v>4059100</v>
      </c>
      <c r="Z26" s="4">
        <v>124360609</v>
      </c>
    </row>
    <row r="27" spans="1:26" x14ac:dyDescent="0.2">
      <c r="A27" s="2" t="s">
        <v>25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4">
        <v>388371000</v>
      </c>
      <c r="W27" s="4">
        <v>349764000</v>
      </c>
      <c r="X27" s="4">
        <v>356700000</v>
      </c>
      <c r="Y27" s="4">
        <v>370321000</v>
      </c>
      <c r="Z27" s="4">
        <v>334999000</v>
      </c>
    </row>
    <row r="28" spans="1:26" x14ac:dyDescent="0.2">
      <c r="A28" s="2" t="s">
        <v>26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4">
        <v>234266040</v>
      </c>
      <c r="Q28" s="4">
        <v>220508824</v>
      </c>
      <c r="R28" s="4">
        <v>233080097</v>
      </c>
      <c r="S28" s="4">
        <v>213925526</v>
      </c>
      <c r="T28" s="4">
        <v>220279000</v>
      </c>
      <c r="U28" s="4">
        <v>235078000</v>
      </c>
      <c r="V28" s="4">
        <v>222392000</v>
      </c>
      <c r="W28" s="4">
        <v>247574000</v>
      </c>
      <c r="X28" s="4">
        <v>262722829</v>
      </c>
      <c r="Y28" s="4">
        <v>274618562</v>
      </c>
      <c r="Z28" s="4">
        <v>282699721</v>
      </c>
    </row>
    <row r="29" spans="1:26" x14ac:dyDescent="0.2">
      <c r="A29" s="2" t="s">
        <v>27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x14ac:dyDescent="0.2">
      <c r="A30" s="2" t="s">
        <v>28</v>
      </c>
      <c r="B30" s="5"/>
      <c r="C30" s="5"/>
      <c r="D30" s="5"/>
      <c r="E30" s="5"/>
      <c r="F30" s="5"/>
      <c r="G30" s="5"/>
      <c r="H30" s="4">
        <v>0</v>
      </c>
      <c r="I30" s="4">
        <v>0</v>
      </c>
      <c r="J30" s="5"/>
      <c r="K30" s="5"/>
      <c r="L30" s="5"/>
      <c r="M30" s="5"/>
      <c r="N30" s="5"/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4">
        <v>0</v>
      </c>
      <c r="U30" s="4">
        <v>0</v>
      </c>
      <c r="V30" s="4">
        <v>0</v>
      </c>
      <c r="W30" s="4">
        <v>0</v>
      </c>
      <c r="X30" s="4">
        <v>0</v>
      </c>
      <c r="Y30" s="4">
        <v>0</v>
      </c>
      <c r="Z30" s="4">
        <v>0</v>
      </c>
    </row>
    <row r="31" spans="1:26" x14ac:dyDescent="0.2">
      <c r="A31" s="2" t="s">
        <v>29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4">
        <v>0</v>
      </c>
      <c r="P31" s="4">
        <v>0</v>
      </c>
      <c r="Q31" s="4">
        <v>0</v>
      </c>
      <c r="R31" s="4">
        <v>0</v>
      </c>
      <c r="S31" s="4">
        <v>0</v>
      </c>
      <c r="T31" s="4">
        <v>0</v>
      </c>
      <c r="U31" s="4">
        <v>0</v>
      </c>
      <c r="V31" s="4">
        <v>0</v>
      </c>
      <c r="W31" s="4">
        <v>0</v>
      </c>
      <c r="X31" s="4">
        <v>0</v>
      </c>
      <c r="Y31" s="4">
        <v>0</v>
      </c>
      <c r="Z31" s="4">
        <v>0</v>
      </c>
    </row>
    <row r="32" spans="1:26" x14ac:dyDescent="0.2">
      <c r="A32" s="2" t="s">
        <v>30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4">
        <v>0</v>
      </c>
      <c r="S32" s="4">
        <v>0</v>
      </c>
      <c r="T32" s="4">
        <v>0</v>
      </c>
      <c r="U32" s="4">
        <v>0</v>
      </c>
      <c r="V32" s="4">
        <v>0</v>
      </c>
      <c r="W32" s="5"/>
      <c r="X32" s="4">
        <v>0</v>
      </c>
      <c r="Y32" s="4">
        <v>0</v>
      </c>
      <c r="Z32" s="4">
        <v>0</v>
      </c>
    </row>
    <row r="33" spans="1:26" x14ac:dyDescent="0.2">
      <c r="A33" s="2" t="s">
        <v>31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4">
        <v>0</v>
      </c>
      <c r="S33" s="4">
        <v>0</v>
      </c>
      <c r="T33" s="4">
        <v>0</v>
      </c>
      <c r="U33" s="4">
        <v>0</v>
      </c>
      <c r="V33" s="4">
        <v>0</v>
      </c>
      <c r="W33" s="4">
        <v>0</v>
      </c>
      <c r="X33" s="4">
        <v>0</v>
      </c>
      <c r="Y33" s="4">
        <v>0</v>
      </c>
      <c r="Z33" s="4">
        <v>0</v>
      </c>
    </row>
    <row r="34" spans="1:26" x14ac:dyDescent="0.2">
      <c r="A34" s="2" t="s">
        <v>32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4">
        <v>0</v>
      </c>
      <c r="S34" s="4">
        <v>0</v>
      </c>
      <c r="T34" s="4">
        <v>0</v>
      </c>
      <c r="U34" s="4">
        <v>0</v>
      </c>
      <c r="V34" s="4">
        <v>0</v>
      </c>
      <c r="W34" s="4">
        <v>0</v>
      </c>
      <c r="X34" s="4">
        <v>0</v>
      </c>
      <c r="Y34" s="4">
        <v>0</v>
      </c>
      <c r="Z34" s="4">
        <v>0</v>
      </c>
    </row>
    <row r="35" spans="1:26" x14ac:dyDescent="0.2">
      <c r="A35" s="2" t="s">
        <v>33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4">
        <v>0</v>
      </c>
      <c r="S35" s="5"/>
      <c r="T35" s="5"/>
      <c r="U35" s="5"/>
      <c r="V35" s="5"/>
      <c r="W35" s="5"/>
      <c r="X35" s="5"/>
      <c r="Y35" s="5"/>
      <c r="Z35" s="5"/>
    </row>
    <row r="36" spans="1:26" x14ac:dyDescent="0.2">
      <c r="A36" s="2" t="s">
        <v>34</v>
      </c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4">
        <v>12892535371</v>
      </c>
      <c r="P36" s="4">
        <v>13005612143</v>
      </c>
      <c r="Q36" s="4">
        <v>13312374420</v>
      </c>
      <c r="R36" s="4">
        <v>13424229703</v>
      </c>
      <c r="S36" s="4">
        <v>13206749667</v>
      </c>
      <c r="T36" s="4">
        <v>12935620514</v>
      </c>
      <c r="U36" s="4">
        <v>13387043378</v>
      </c>
      <c r="V36" s="4">
        <v>12872032557</v>
      </c>
      <c r="W36" s="4">
        <v>12929713739</v>
      </c>
      <c r="X36" s="4">
        <v>13128196400</v>
      </c>
      <c r="Y36" s="4">
        <v>12756552859</v>
      </c>
      <c r="Z36" s="4">
        <v>12573272625</v>
      </c>
    </row>
    <row r="37" spans="1:26" x14ac:dyDescent="0.2">
      <c r="A37" s="2" t="s">
        <v>35</v>
      </c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4">
        <v>13092535371</v>
      </c>
      <c r="P37" s="4">
        <v>13205612143</v>
      </c>
      <c r="Q37" s="4">
        <v>13612374420</v>
      </c>
      <c r="R37" s="4">
        <v>13724229703</v>
      </c>
      <c r="S37" s="4">
        <v>13206749667</v>
      </c>
      <c r="T37" s="4">
        <v>12935620514</v>
      </c>
      <c r="U37" s="4">
        <v>13387043378</v>
      </c>
      <c r="V37" s="4">
        <v>12872032557</v>
      </c>
      <c r="W37" s="4">
        <v>12929716739</v>
      </c>
      <c r="X37" s="4">
        <v>13128196400</v>
      </c>
      <c r="Y37" s="4">
        <v>12756566859</v>
      </c>
      <c r="Z37" s="4">
        <v>12573272625</v>
      </c>
    </row>
    <row r="38" spans="1:26" x14ac:dyDescent="0.2">
      <c r="A38" s="2" t="s">
        <v>36</v>
      </c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4">
        <v>0</v>
      </c>
      <c r="U38" s="4">
        <v>0</v>
      </c>
      <c r="V38" s="4">
        <v>0</v>
      </c>
      <c r="W38" s="4">
        <v>0</v>
      </c>
      <c r="X38" s="4">
        <v>0</v>
      </c>
      <c r="Y38" s="4">
        <v>0</v>
      </c>
      <c r="Z38" s="4">
        <v>0</v>
      </c>
    </row>
    <row r="39" spans="1:26" x14ac:dyDescent="0.2">
      <c r="A39" s="3" t="s">
        <v>60</v>
      </c>
      <c r="P39" s="9">
        <v>489.92500000000001</v>
      </c>
      <c r="Q39" s="3">
        <v>528.55999999999995</v>
      </c>
      <c r="R39" s="3">
        <v>429.25</v>
      </c>
      <c r="S39" s="3">
        <v>380.4</v>
      </c>
    </row>
    <row r="40" spans="1:26" x14ac:dyDescent="0.2">
      <c r="A40" s="6" t="s">
        <v>63</v>
      </c>
      <c r="N40" s="3">
        <f>323.6*(100-22.7)/100</f>
        <v>250.14280000000002</v>
      </c>
      <c r="O40" s="3">
        <f>351.9*(100-20.7)/100</f>
        <v>279.05669999999998</v>
      </c>
      <c r="P40" s="3">
        <f>251.9*(100-21.3)/100</f>
        <v>198.24530000000001</v>
      </c>
      <c r="T40" s="3">
        <f>372.6*(100-40.7)/100</f>
        <v>220.95179999999999</v>
      </c>
      <c r="U40" s="3">
        <f>437.8*(100-89.3)/100</f>
        <v>46.844600000000007</v>
      </c>
      <c r="V40" s="3">
        <f>525.9*(100-90.8)/100</f>
        <v>48.382800000000017</v>
      </c>
    </row>
    <row r="41" spans="1:26" x14ac:dyDescent="0.2">
      <c r="A41" s="6" t="s">
        <v>64</v>
      </c>
      <c r="B41" s="6"/>
      <c r="T41" s="3">
        <f>869.3*(100-15)/100</f>
        <v>738.90499999999997</v>
      </c>
      <c r="U41" s="3">
        <f>823.4*(100-15)/100</f>
        <v>699.89</v>
      </c>
      <c r="V41" s="3">
        <f>829.7*(100-15)/100</f>
        <v>705.245</v>
      </c>
    </row>
    <row r="42" spans="1:26" x14ac:dyDescent="0.2">
      <c r="A42" s="3" t="s">
        <v>65</v>
      </c>
      <c r="S42" s="3">
        <f>972.1*(100-65)/100</f>
        <v>340.23500000000001</v>
      </c>
      <c r="T42" s="3">
        <f>1160.2*(100-66)/100</f>
        <v>394.46800000000002</v>
      </c>
      <c r="U42" s="3">
        <f>1320.2*(100-53)/100</f>
        <v>620.49400000000003</v>
      </c>
      <c r="V42" s="3">
        <f>1109.9*(100-69)/100</f>
        <v>344.06900000000002</v>
      </c>
    </row>
  </sheetData>
  <pageMargins left="0.78740157499999996" right="0.78740157499999996" top="0.984251969" bottom="0.984251969" header="0.5" footer="0.5"/>
  <pageSetup paperSize="9" firstPageNumber="0" fitToWidth="0" fitToHeight="0" pageOrder="overThenDown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7"/>
  <sheetViews>
    <sheetView topLeftCell="A2" workbookViewId="0">
      <selection activeCell="C22" sqref="C22"/>
    </sheetView>
  </sheetViews>
  <sheetFormatPr baseColWidth="10" defaultColWidth="9.140625" defaultRowHeight="15" x14ac:dyDescent="0.25"/>
  <cols>
    <col min="3" max="3" width="30.140625" bestFit="1" customWidth="1"/>
  </cols>
  <sheetData>
    <row r="1" spans="1:4" x14ac:dyDescent="0.25">
      <c r="A1" s="1" t="s">
        <v>37</v>
      </c>
    </row>
    <row r="3" spans="1:4" x14ac:dyDescent="0.25">
      <c r="A3" s="1" t="s">
        <v>38</v>
      </c>
      <c r="B3" s="7" t="s">
        <v>39</v>
      </c>
    </row>
    <row r="4" spans="1:4" x14ac:dyDescent="0.25">
      <c r="A4" s="1" t="s">
        <v>40</v>
      </c>
      <c r="B4" s="7" t="s">
        <v>41</v>
      </c>
    </row>
    <row r="5" spans="1:4" x14ac:dyDescent="0.25">
      <c r="A5" s="1" t="s">
        <v>42</v>
      </c>
      <c r="B5" s="1" t="s">
        <v>43</v>
      </c>
    </row>
    <row r="7" spans="1:4" x14ac:dyDescent="0.25">
      <c r="A7" s="1" t="s">
        <v>44</v>
      </c>
      <c r="B7" s="1" t="s">
        <v>45</v>
      </c>
    </row>
    <row r="8" spans="1:4" x14ac:dyDescent="0.25">
      <c r="A8" s="1" t="s">
        <v>46</v>
      </c>
      <c r="B8" s="1" t="s">
        <v>47</v>
      </c>
    </row>
    <row r="10" spans="1:4" x14ac:dyDescent="0.25">
      <c r="A10" s="1" t="s">
        <v>48</v>
      </c>
      <c r="B10" s="1" t="s">
        <v>49</v>
      </c>
      <c r="C10" t="s">
        <v>53</v>
      </c>
      <c r="D10" t="s">
        <v>54</v>
      </c>
    </row>
    <row r="11" spans="1:4" x14ac:dyDescent="0.25">
      <c r="A11" t="s">
        <v>50</v>
      </c>
      <c r="B11">
        <v>0.9</v>
      </c>
      <c r="C11" t="s">
        <v>51</v>
      </c>
      <c r="D11" t="s">
        <v>52</v>
      </c>
    </row>
    <row r="12" spans="1:4" x14ac:dyDescent="0.25">
      <c r="A12" s="1" t="s">
        <v>55</v>
      </c>
      <c r="B12">
        <v>0.5</v>
      </c>
      <c r="C12" t="s">
        <v>57</v>
      </c>
      <c r="D12" t="s">
        <v>56</v>
      </c>
    </row>
    <row r="14" spans="1:4" x14ac:dyDescent="0.25">
      <c r="A14" s="1" t="s">
        <v>58</v>
      </c>
      <c r="B14" t="s">
        <v>59</v>
      </c>
    </row>
    <row r="16" spans="1:4" x14ac:dyDescent="0.25">
      <c r="A16" s="1" t="s">
        <v>61</v>
      </c>
    </row>
    <row r="17" spans="1:2" x14ac:dyDescent="0.25">
      <c r="A17" t="s">
        <v>60</v>
      </c>
      <c r="B17" t="s">
        <v>62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Data_const</vt:lpstr>
      <vt:lpstr>Data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2022-11-29T08:48:02Z</dcterms:modified>
</cp:coreProperties>
</file>