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:\Projekte\endemo\input\traffic\"/>
    </mc:Choice>
  </mc:AlternateContent>
  <xr:revisionPtr revIDLastSave="0" documentId="13_ncr:1_{E3EBBC09-D41C-41C7-8E0B-FF5753913300}" xr6:coauthVersionLast="47" xr6:coauthVersionMax="47" xr10:uidLastSave="{00000000-0000-0000-0000-000000000000}"/>
  <bookViews>
    <workbookView xWindow="-110" yWindow="-110" windowWidth="19420" windowHeight="10420" tabRatio="852" firstSheet="2" activeTab="9" xr2:uid="{00000000-000D-0000-FFFF-FFFF00000000}"/>
  </bookViews>
  <sheets>
    <sheet name="elec_road_ref" sheetId="11" r:id="rId1"/>
    <sheet name="elec_rail_ref" sheetId="10" r:id="rId2"/>
    <sheet name="elec_ship_ref" sheetId="12" r:id="rId3"/>
    <sheet name="elec_flight_ref" sheetId="13" r:id="rId4"/>
    <sheet name="elec_road_high" sheetId="3" r:id="rId5"/>
    <sheet name="elec_road_medium" sheetId="8" r:id="rId6"/>
    <sheet name="elec_road_low" sheetId="9" r:id="rId7"/>
    <sheet name="elec_rail_high" sheetId="1" r:id="rId8"/>
    <sheet name="elec_rail_medium" sheetId="6" r:id="rId9"/>
    <sheet name="elec_rail_low" sheetId="7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2" i="10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2" i="11"/>
  <c r="B8" i="9"/>
  <c r="B9" i="9"/>
  <c r="B10" i="9"/>
  <c r="D10" i="9"/>
  <c r="B11" i="9"/>
  <c r="D11" i="9"/>
  <c r="B12" i="9"/>
  <c r="B13" i="9"/>
  <c r="B14" i="9"/>
  <c r="B15" i="9"/>
  <c r="B16" i="9"/>
  <c r="B17" i="9"/>
  <c r="B18" i="9"/>
  <c r="B19" i="9"/>
  <c r="B20" i="9"/>
  <c r="B21" i="9"/>
  <c r="D21" i="9"/>
  <c r="B22" i="9"/>
  <c r="B23" i="9"/>
  <c r="B24" i="9"/>
  <c r="D24" i="9"/>
  <c r="B25" i="9"/>
  <c r="D25" i="9"/>
  <c r="B26" i="9"/>
  <c r="B27" i="9"/>
  <c r="E27" i="9"/>
  <c r="B28" i="9"/>
  <c r="D28" i="9"/>
  <c r="B29" i="9"/>
  <c r="B30" i="9"/>
  <c r="B7" i="9"/>
  <c r="B3" i="9"/>
  <c r="D3" i="9"/>
  <c r="B4" i="9"/>
  <c r="B2" i="9"/>
  <c r="B8" i="8"/>
  <c r="B9" i="8"/>
  <c r="B10" i="8"/>
  <c r="B11" i="8"/>
  <c r="B12" i="8"/>
  <c r="B13" i="8"/>
  <c r="B14" i="8"/>
  <c r="E14" i="8"/>
  <c r="B15" i="8"/>
  <c r="B16" i="8"/>
  <c r="B17" i="8"/>
  <c r="B18" i="8"/>
  <c r="E18" i="8"/>
  <c r="B19" i="8"/>
  <c r="B20" i="8"/>
  <c r="B21" i="8"/>
  <c r="B22" i="8"/>
  <c r="B23" i="8"/>
  <c r="B24" i="8"/>
  <c r="B25" i="8"/>
  <c r="B26" i="8"/>
  <c r="B27" i="8"/>
  <c r="B28" i="8"/>
  <c r="B29" i="8"/>
  <c r="B30" i="8"/>
  <c r="E30" i="8"/>
  <c r="B7" i="8"/>
  <c r="B3" i="8"/>
  <c r="B4" i="8"/>
  <c r="B2" i="8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E27" i="3"/>
  <c r="B28" i="3"/>
  <c r="D28" i="3"/>
  <c r="B29" i="3"/>
  <c r="B30" i="3"/>
  <c r="B7" i="3"/>
  <c r="B5" i="3"/>
  <c r="E4" i="3"/>
  <c r="B3" i="3"/>
  <c r="E3" i="3"/>
  <c r="B4" i="3"/>
  <c r="B2" i="3"/>
  <c r="C6" i="9"/>
  <c r="C6" i="8"/>
  <c r="C7" i="8" s="1"/>
  <c r="C6" i="3"/>
  <c r="C4" i="3" s="1"/>
  <c r="D6" i="9"/>
  <c r="D2" i="9" s="1"/>
  <c r="E6" i="9"/>
  <c r="E2" i="9" s="1"/>
  <c r="E6" i="8"/>
  <c r="E7" i="8" s="1"/>
  <c r="E6" i="3"/>
  <c r="E8" i="3" s="1"/>
  <c r="D7" i="8"/>
  <c r="D6" i="3"/>
  <c r="D8" i="3" s="1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7" i="7"/>
  <c r="D7" i="7"/>
  <c r="C7" i="7"/>
  <c r="B7" i="7"/>
  <c r="E4" i="7"/>
  <c r="D4" i="7"/>
  <c r="C4" i="7"/>
  <c r="B4" i="7"/>
  <c r="E3" i="7"/>
  <c r="D3" i="7"/>
  <c r="C3" i="7"/>
  <c r="B3" i="7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7" i="6"/>
  <c r="D7" i="6"/>
  <c r="C7" i="6"/>
  <c r="B7" i="6"/>
  <c r="D5" i="6"/>
  <c r="E4" i="6"/>
  <c r="D4" i="6"/>
  <c r="C4" i="6"/>
  <c r="B4" i="6"/>
  <c r="E3" i="6"/>
  <c r="D3" i="6"/>
  <c r="C3" i="6"/>
  <c r="B3" i="6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7" i="1"/>
  <c r="D7" i="1"/>
  <c r="C7" i="1"/>
  <c r="B7" i="1"/>
  <c r="D5" i="1"/>
  <c r="E4" i="1"/>
  <c r="D4" i="1"/>
  <c r="C4" i="1"/>
  <c r="B4" i="1"/>
  <c r="E3" i="1"/>
  <c r="D3" i="1"/>
  <c r="C3" i="1"/>
  <c r="B3" i="1"/>
  <c r="D28" i="8" l="1"/>
  <c r="D15" i="8"/>
  <c r="D12" i="8"/>
  <c r="C8" i="9"/>
  <c r="C2" i="9"/>
  <c r="E23" i="3"/>
  <c r="D18" i="3"/>
  <c r="E13" i="3"/>
  <c r="E24" i="8"/>
  <c r="D21" i="8"/>
  <c r="D18" i="8"/>
  <c r="E8" i="8"/>
  <c r="E21" i="9"/>
  <c r="D18" i="9"/>
  <c r="D14" i="9"/>
  <c r="C2" i="3"/>
  <c r="C36" i="3" s="1"/>
  <c r="C7" i="3"/>
  <c r="E17" i="3"/>
  <c r="E2" i="8"/>
  <c r="D30" i="8"/>
  <c r="E20" i="8"/>
  <c r="D17" i="8"/>
  <c r="D14" i="8"/>
  <c r="D32" i="8" s="1"/>
  <c r="D30" i="9"/>
  <c r="D27" i="9"/>
  <c r="D17" i="9"/>
  <c r="D13" i="9"/>
  <c r="D27" i="8"/>
  <c r="D8" i="8"/>
  <c r="D30" i="3"/>
  <c r="D26" i="3"/>
  <c r="E21" i="3"/>
  <c r="E11" i="3"/>
  <c r="D4" i="8"/>
  <c r="E26" i="8"/>
  <c r="D23" i="8"/>
  <c r="D20" i="8"/>
  <c r="E10" i="8"/>
  <c r="E23" i="9"/>
  <c r="D20" i="9"/>
  <c r="D9" i="9"/>
  <c r="D29" i="8"/>
  <c r="D26" i="8"/>
  <c r="E16" i="8"/>
  <c r="D13" i="8"/>
  <c r="D10" i="8"/>
  <c r="E4" i="9"/>
  <c r="E31" i="9" s="1"/>
  <c r="E29" i="9"/>
  <c r="D26" i="9"/>
  <c r="D23" i="9"/>
  <c r="D16" i="9"/>
  <c r="D12" i="9"/>
  <c r="C3" i="3"/>
  <c r="E29" i="3"/>
  <c r="E25" i="3"/>
  <c r="E15" i="3"/>
  <c r="E3" i="8"/>
  <c r="E22" i="8"/>
  <c r="D19" i="8"/>
  <c r="D16" i="8"/>
  <c r="D4" i="9"/>
  <c r="D29" i="9"/>
  <c r="E19" i="9"/>
  <c r="D8" i="9"/>
  <c r="D33" i="9" s="1"/>
  <c r="D24" i="8"/>
  <c r="D11" i="8"/>
  <c r="E19" i="3"/>
  <c r="E9" i="3"/>
  <c r="D3" i="8"/>
  <c r="E28" i="8"/>
  <c r="D25" i="8"/>
  <c r="D22" i="8"/>
  <c r="D35" i="8" s="1"/>
  <c r="E12" i="8"/>
  <c r="D9" i="8"/>
  <c r="E25" i="9"/>
  <c r="D22" i="9"/>
  <c r="D19" i="9"/>
  <c r="D15" i="9"/>
  <c r="E11" i="9"/>
  <c r="E17" i="9"/>
  <c r="E15" i="9"/>
  <c r="E13" i="9"/>
  <c r="D27" i="3"/>
  <c r="D25" i="3"/>
  <c r="D21" i="3"/>
  <c r="D19" i="3"/>
  <c r="D15" i="3"/>
  <c r="D13" i="3"/>
  <c r="D11" i="3"/>
  <c r="D9" i="3"/>
  <c r="C7" i="9"/>
  <c r="B32" i="3"/>
  <c r="D3" i="3"/>
  <c r="E7" i="3"/>
  <c r="C29" i="3"/>
  <c r="C27" i="3"/>
  <c r="C25" i="3"/>
  <c r="C23" i="3"/>
  <c r="C21" i="3"/>
  <c r="C19" i="3"/>
  <c r="C17" i="3"/>
  <c r="C15" i="3"/>
  <c r="C13" i="3"/>
  <c r="C11" i="3"/>
  <c r="C9" i="3"/>
  <c r="D2" i="8"/>
  <c r="C3" i="8"/>
  <c r="C30" i="8"/>
  <c r="C28" i="8"/>
  <c r="C26" i="8"/>
  <c r="C24" i="8"/>
  <c r="C22" i="8"/>
  <c r="C20" i="8"/>
  <c r="C18" i="8"/>
  <c r="C16" i="8"/>
  <c r="C14" i="8"/>
  <c r="C12" i="8"/>
  <c r="C10" i="8"/>
  <c r="C8" i="8"/>
  <c r="C4" i="9"/>
  <c r="C33" i="9" s="1"/>
  <c r="D7" i="9"/>
  <c r="C29" i="9"/>
  <c r="C27" i="9"/>
  <c r="C25" i="9"/>
  <c r="C23" i="9"/>
  <c r="C21" i="9"/>
  <c r="C19" i="9"/>
  <c r="C17" i="9"/>
  <c r="C15" i="9"/>
  <c r="C13" i="9"/>
  <c r="C11" i="9"/>
  <c r="C9" i="9"/>
  <c r="D17" i="3"/>
  <c r="E7" i="9"/>
  <c r="E9" i="9"/>
  <c r="D7" i="3"/>
  <c r="D29" i="3"/>
  <c r="D23" i="3"/>
  <c r="C2" i="8"/>
  <c r="E2" i="3"/>
  <c r="D2" i="3"/>
  <c r="E30" i="3"/>
  <c r="E28" i="3"/>
  <c r="E26" i="3"/>
  <c r="E24" i="3"/>
  <c r="E22" i="3"/>
  <c r="E20" i="3"/>
  <c r="E18" i="3"/>
  <c r="E16" i="3"/>
  <c r="E14" i="3"/>
  <c r="E12" i="3"/>
  <c r="E10" i="3"/>
  <c r="E4" i="8"/>
  <c r="E29" i="8"/>
  <c r="E27" i="8"/>
  <c r="E25" i="8"/>
  <c r="E23" i="8"/>
  <c r="E21" i="8"/>
  <c r="E19" i="8"/>
  <c r="E17" i="8"/>
  <c r="E15" i="8"/>
  <c r="E13" i="8"/>
  <c r="E11" i="8"/>
  <c r="E9" i="8"/>
  <c r="E3" i="9"/>
  <c r="E30" i="9"/>
  <c r="E28" i="9"/>
  <c r="E26" i="9"/>
  <c r="E24" i="9"/>
  <c r="E22" i="9"/>
  <c r="E20" i="9"/>
  <c r="E18" i="9"/>
  <c r="E16" i="9"/>
  <c r="E14" i="9"/>
  <c r="E12" i="9"/>
  <c r="E10" i="9"/>
  <c r="E8" i="9"/>
  <c r="D4" i="3"/>
  <c r="C5" i="3"/>
  <c r="C30" i="3"/>
  <c r="C28" i="3"/>
  <c r="C26" i="3"/>
  <c r="C24" i="3"/>
  <c r="C22" i="3"/>
  <c r="C20" i="3"/>
  <c r="C18" i="3"/>
  <c r="C16" i="3"/>
  <c r="C14" i="3"/>
  <c r="C12" i="3"/>
  <c r="C10" i="3"/>
  <c r="C8" i="3"/>
  <c r="C4" i="8"/>
  <c r="C32" i="8" s="1"/>
  <c r="C29" i="8"/>
  <c r="C27" i="8"/>
  <c r="C25" i="8"/>
  <c r="C23" i="8"/>
  <c r="C21" i="8"/>
  <c r="C19" i="8"/>
  <c r="C17" i="8"/>
  <c r="C15" i="8"/>
  <c r="C13" i="8"/>
  <c r="C11" i="8"/>
  <c r="C9" i="8"/>
  <c r="C3" i="9"/>
  <c r="C37" i="9" s="1"/>
  <c r="C30" i="9"/>
  <c r="C28" i="9"/>
  <c r="C26" i="9"/>
  <c r="C24" i="9"/>
  <c r="C22" i="9"/>
  <c r="C20" i="9"/>
  <c r="C18" i="9"/>
  <c r="C16" i="9"/>
  <c r="C14" i="9"/>
  <c r="C12" i="9"/>
  <c r="C10" i="9"/>
  <c r="D24" i="3"/>
  <c r="D22" i="3"/>
  <c r="D20" i="3"/>
  <c r="D16" i="3"/>
  <c r="D14" i="3"/>
  <c r="D12" i="3"/>
  <c r="D10" i="3"/>
  <c r="B36" i="8"/>
  <c r="D37" i="8"/>
  <c r="B36" i="9"/>
  <c r="B34" i="8"/>
  <c r="B32" i="9"/>
  <c r="B34" i="9"/>
  <c r="D36" i="9"/>
  <c r="B37" i="3"/>
  <c r="B35" i="3"/>
  <c r="B33" i="3"/>
  <c r="B31" i="3"/>
  <c r="E32" i="3"/>
  <c r="B31" i="8"/>
  <c r="B33" i="8"/>
  <c r="B35" i="8"/>
  <c r="B37" i="8"/>
  <c r="B31" i="9"/>
  <c r="B33" i="9"/>
  <c r="B35" i="9"/>
  <c r="B37" i="9"/>
  <c r="B32" i="8"/>
  <c r="D31" i="9"/>
  <c r="B36" i="3"/>
  <c r="B34" i="3"/>
  <c r="D32" i="9" l="1"/>
  <c r="E32" i="8"/>
  <c r="E35" i="9"/>
  <c r="C34" i="8"/>
  <c r="E35" i="3"/>
  <c r="D31" i="8"/>
  <c r="D36" i="8"/>
  <c r="D34" i="3"/>
  <c r="C34" i="9"/>
  <c r="C33" i="3"/>
  <c r="D33" i="8"/>
  <c r="E36" i="8"/>
  <c r="D34" i="9"/>
  <c r="D37" i="9"/>
  <c r="C35" i="3"/>
  <c r="D34" i="8"/>
  <c r="D35" i="9"/>
  <c r="D31" i="3"/>
  <c r="E33" i="9"/>
  <c r="C34" i="3"/>
  <c r="C35" i="9"/>
  <c r="D36" i="3"/>
  <c r="E37" i="3"/>
  <c r="C32" i="9"/>
  <c r="D37" i="3"/>
  <c r="E35" i="8"/>
  <c r="C31" i="9"/>
  <c r="E34" i="3"/>
  <c r="E36" i="9"/>
  <c r="C31" i="3"/>
  <c r="C35" i="8"/>
  <c r="C37" i="3"/>
  <c r="E36" i="3"/>
  <c r="E34" i="9"/>
  <c r="E31" i="8"/>
  <c r="C33" i="8"/>
  <c r="C36" i="9"/>
  <c r="E32" i="9"/>
  <c r="E33" i="3"/>
  <c r="E37" i="8"/>
  <c r="C37" i="8"/>
  <c r="E33" i="8"/>
  <c r="C31" i="8"/>
  <c r="C36" i="8"/>
  <c r="E37" i="9"/>
  <c r="D32" i="3"/>
  <c r="D33" i="3"/>
  <c r="E34" i="8"/>
  <c r="D35" i="3"/>
  <c r="C32" i="3"/>
  <c r="E31" i="3"/>
</calcChain>
</file>

<file path=xl/sharedStrings.xml><?xml version="1.0" encoding="utf-8"?>
<sst xmlns="http://schemas.openxmlformats.org/spreadsheetml/2006/main" count="399" uniqueCount="55">
  <si>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</si>
  <si>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</si>
  <si>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</si>
  <si>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</si>
  <si>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</si>
  <si>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</si>
  <si>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</si>
  <si>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</si>
  <si>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</si>
  <si>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</si>
  <si>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</si>
  <si>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</si>
  <si>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</si>
  <si>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</si>
  <si>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</si>
  <si>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</si>
  <si>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</si>
  <si>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</si>
  <si>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</si>
  <si>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</si>
  <si>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</si>
  <si>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</si>
  <si>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</si>
  <si>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</si>
  <si>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</si>
  <si>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</si>
  <si>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</si>
  <si>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</si>
  <si>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</si>
  <si>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</si>
  <si>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</si>
  <si>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</si>
  <si>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</si>
  <si>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</si>
  <si>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</si>
  <si>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</si>
  <si>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</si>
  <si>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Annahme nach https://www.bmvi.de/SharedDocs/DE/Anlage/G/MKS/mks-kurzstudie-szenarien.pdf?__blob=publicationFile</t>
  </si>
  <si>
    <t>in Schienen-, Binnnenschifffahrt und Flugverkehr bis 2050 Beibehaltung der bisherigen Antriebsarten</t>
  </si>
  <si>
    <t>ausnahme Schine leichte Zunahme der Elektrotraktion</t>
  </si>
  <si>
    <t>file:///C:/Users/ge79xox/Downloads/ICEECC_Proceedings%20(1).pdf</t>
  </si>
  <si>
    <t>https://www.allianz-pro-schiene.de/themen/aktuell/innovative-antriebe-auf-der-schiene/</t>
  </si>
  <si>
    <t>Annahme alle Länder bis auf Dänemark erhalten die Änderung von DEU</t>
  </si>
  <si>
    <t>in Schienen-, Binnnenschifffahrt und Flugverkehr bis 2050 Beibehaltung der bisherigen Antriebsarten; vor alllem im Güterverkehr</t>
  </si>
  <si>
    <t>https://www.gruene-bundestag.de/fileadmin/media/gruenebundestag_de/themen_az/energie/gruene-metastudie-gas-nov-2019.pdf</t>
  </si>
  <si>
    <t>S.21</t>
  </si>
  <si>
    <t>ohne LKW Oberleitung</t>
  </si>
  <si>
    <t>https://de.statista.com/statistik/daten/studie/259803/umfrage/lkw-bestand-mit-alternativen-antrieben-in-deutschland/</t>
  </si>
  <si>
    <t>https://www.bmvi.de/SharedDocs/DE/Artikel/G/fahrzeugbestand.html</t>
  </si>
  <si>
    <t>berechnete Größen für Deutschland und daran mit der Studie und dem Größenverhältnis der alktuellen Elektrizität im Straßenverkehrssektor multipliziert</t>
  </si>
  <si>
    <t>!</t>
  </si>
  <si>
    <t>*ab hier Europäischer durchschnittswert</t>
  </si>
  <si>
    <t>gleich wie person traffic</t>
  </si>
  <si>
    <t xml:space="preserve">siehe eletrical_road_low </t>
  </si>
  <si>
    <t>ref Deutschland anhand der Entwicklung Eurostat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</si>
</sst>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1" fontId="0" fillId="0" borderId="0" xfId="0" applyNumberFormat="1"/>
    <xf numFmtId="0" fontId="3" fillId="0" borderId="0" xfId="1"/>
    <xf numFmtId="164" fontId="0" fillId="0" borderId="0" xfId="0" applyNumberFormat="1"/>
    <xf numFmtId="0" fontId="1" fillId="2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198121</xdr:colOff>
      <xdr:row>6</xdr:row>
      <xdr:rowOff>85845</xdr:rowOff>
    </xdr:from>
    <xdr:to>
      <xdr:col>8</xdr:col>
      <xdr:colOff>260803</xdr:colOff>
      <xdr:row>15</xdr:row>
      <xdr:rowOff>7620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0521" y="1183125"/>
          <a:ext cx="2440122" cy="15676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198121</xdr:colOff>
      <xdr:row>6</xdr:row>
      <xdr:rowOff>85845</xdr:rowOff>
    </xdr:from>
    <xdr:to>
      <xdr:col>8</xdr:col>
      <xdr:colOff>260803</xdr:colOff>
      <xdr:row>15</xdr:row>
      <xdr:rowOff>7620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0521" y="1183125"/>
          <a:ext cx="2440122" cy="1567695"/>
        </a:xfrm>
        <a:prstGeom prst="rect">
          <a:avLst/>
        </a:prstGeom>
      </xdr:spPr>
    </xdr:pic>
    <xdr:clientData/>
  </xdr:twoCellAnchor>
  <xdr:twoCellAnchor editAs="oneCell">
    <xdr:from>
      <xdr:col>5</xdr:col>
      <xdr:colOff>198120</xdr:colOff>
      <xdr:row>6</xdr:row>
      <xdr:rowOff>85844</xdr:rowOff>
    </xdr:from>
    <xdr:to>
      <xdr:col>11</xdr:col>
      <xdr:colOff>291054</xdr:colOff>
      <xdr:row>23</xdr:row>
      <xdr:rowOff>91439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0520" y="1183124"/>
          <a:ext cx="4847814" cy="31145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4_Projekte/Nachfragemodell/03_Modell/endemo/input/traffic/ten001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</sheetNames>
    <sheetDataSet>
      <sheetData sheetId="0">
        <row r="15">
          <cell r="N15">
            <v>25.509785838712983</v>
          </cell>
          <cell r="O15">
            <v>25.509785838712983</v>
          </cell>
          <cell r="P15">
            <v>25.509785838712983</v>
          </cell>
          <cell r="Q15">
            <v>25.509785838712983</v>
          </cell>
        </row>
        <row r="16">
          <cell r="N16">
            <v>15.723947125730096</v>
          </cell>
          <cell r="O16">
            <v>15.723947125730096</v>
          </cell>
          <cell r="P16">
            <v>15.723947125730096</v>
          </cell>
          <cell r="Q16">
            <v>15.723947125730096</v>
          </cell>
        </row>
        <row r="17">
          <cell r="N17">
            <v>29.895481094374421</v>
          </cell>
          <cell r="O17">
            <v>29.895481094374421</v>
          </cell>
          <cell r="P17">
            <v>29.895481094374421</v>
          </cell>
          <cell r="Q17">
            <v>29.895481094374421</v>
          </cell>
        </row>
        <row r="18">
          <cell r="N18">
            <v>0</v>
          </cell>
          <cell r="O18">
            <v>0</v>
          </cell>
        </row>
        <row r="20">
          <cell r="N20">
            <v>7.4905215698329739</v>
          </cell>
          <cell r="O20">
            <v>7.4905215698329739</v>
          </cell>
          <cell r="P20">
            <v>7.4905215698329739</v>
          </cell>
          <cell r="Q20">
            <v>7.4905215698329739</v>
          </cell>
        </row>
        <row r="21">
          <cell r="N21">
            <v>5.1900809509171015</v>
          </cell>
          <cell r="O21">
            <v>5.1900809509171015</v>
          </cell>
          <cell r="P21">
            <v>5.1900809509171015</v>
          </cell>
          <cell r="Q21">
            <v>5.1900809509171015</v>
          </cell>
        </row>
        <row r="22">
          <cell r="N22">
            <v>10.30843324111077</v>
          </cell>
          <cell r="O22">
            <v>10.30843324111077</v>
          </cell>
          <cell r="P22">
            <v>10.30843324111077</v>
          </cell>
          <cell r="Q22">
            <v>10.30843324111077</v>
          </cell>
        </row>
        <row r="23">
          <cell r="N23">
            <v>50.22030945793626</v>
          </cell>
          <cell r="O23">
            <v>50.22030945793626</v>
          </cell>
          <cell r="P23">
            <v>50.22030945793626</v>
          </cell>
          <cell r="Q23">
            <v>50.22030945793626</v>
          </cell>
        </row>
        <row r="24">
          <cell r="N24">
            <v>115.3294394917512</v>
          </cell>
          <cell r="O24">
            <v>115.3294394917512</v>
          </cell>
          <cell r="P24">
            <v>115.3294394917512</v>
          </cell>
          <cell r="Q24">
            <v>115.3294394917512</v>
          </cell>
        </row>
        <row r="25">
          <cell r="N25">
            <v>0.44061891587252788</v>
          </cell>
          <cell r="O25">
            <v>0.44061891587252788</v>
          </cell>
          <cell r="P25">
            <v>0.44061891587252788</v>
          </cell>
          <cell r="Q25">
            <v>0.44061891587252788</v>
          </cell>
        </row>
        <row r="26">
          <cell r="N26">
            <v>43.621272671380254</v>
          </cell>
          <cell r="O26">
            <v>43.621272671380254</v>
          </cell>
          <cell r="P26">
            <v>43.621272671380254</v>
          </cell>
          <cell r="Q26">
            <v>43.621272671380254</v>
          </cell>
        </row>
        <row r="27"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N28">
            <v>12.542268675069165</v>
          </cell>
          <cell r="O28">
            <v>12.542268675069165</v>
          </cell>
          <cell r="P28">
            <v>12.542268675069165</v>
          </cell>
          <cell r="Q28">
            <v>12.542268675069165</v>
          </cell>
        </row>
        <row r="29">
          <cell r="N29">
            <v>16.169689517368582</v>
          </cell>
          <cell r="O29">
            <v>16.169689517368582</v>
          </cell>
          <cell r="P29">
            <v>16.169689517368582</v>
          </cell>
          <cell r="Q29">
            <v>16.169689517368582</v>
          </cell>
        </row>
        <row r="30">
          <cell r="N30">
            <v>0.63531099497899368</v>
          </cell>
          <cell r="O30">
            <v>0.63531099497899368</v>
          </cell>
          <cell r="P30">
            <v>0.63531099497899368</v>
          </cell>
          <cell r="Q30">
            <v>0.63531099497899368</v>
          </cell>
        </row>
        <row r="31">
          <cell r="N31">
            <v>11.456091812685727</v>
          </cell>
          <cell r="O31">
            <v>11.456091812685727</v>
          </cell>
          <cell r="P31">
            <v>11.456091812685727</v>
          </cell>
          <cell r="Q31">
            <v>11.456091812685727</v>
          </cell>
        </row>
        <row r="32"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N33">
            <v>222.25637872732861</v>
          </cell>
          <cell r="O33">
            <v>222.25637872732861</v>
          </cell>
          <cell r="P33">
            <v>222.25637872732861</v>
          </cell>
          <cell r="Q33">
            <v>222.25637872732861</v>
          </cell>
        </row>
        <row r="34">
          <cell r="N34">
            <v>6.4658264166410486</v>
          </cell>
          <cell r="O34">
            <v>6.4658264166410486</v>
          </cell>
          <cell r="P34">
            <v>6.4658264166410486</v>
          </cell>
          <cell r="Q34">
            <v>6.4658264166410486</v>
          </cell>
        </row>
        <row r="35">
          <cell r="N35">
            <v>12.398811353622296</v>
          </cell>
          <cell r="O35">
            <v>12.398811353622296</v>
          </cell>
          <cell r="P35">
            <v>12.398811353622296</v>
          </cell>
          <cell r="Q35">
            <v>12.398811353622296</v>
          </cell>
        </row>
        <row r="36">
          <cell r="N36">
            <v>2.3516753765754688</v>
          </cell>
          <cell r="O36">
            <v>2.3516753765754688</v>
          </cell>
          <cell r="P36">
            <v>2.3516753765754688</v>
          </cell>
          <cell r="Q36">
            <v>2.3516753765754688</v>
          </cell>
        </row>
        <row r="37">
          <cell r="N37">
            <v>17.260989855517984</v>
          </cell>
          <cell r="O37">
            <v>17.260989855517984</v>
          </cell>
          <cell r="P37">
            <v>17.260989855517984</v>
          </cell>
          <cell r="Q37">
            <v>17.260989855517984</v>
          </cell>
        </row>
        <row r="38">
          <cell r="N38">
            <v>0.46623629470232597</v>
          </cell>
          <cell r="O38">
            <v>0.46623629470232597</v>
          </cell>
          <cell r="P38">
            <v>0.46623629470232597</v>
          </cell>
          <cell r="Q38">
            <v>0.46623629470232597</v>
          </cell>
        </row>
        <row r="39">
          <cell r="N39">
            <v>10.57485398094067</v>
          </cell>
          <cell r="O39">
            <v>10.57485398094067</v>
          </cell>
          <cell r="P39">
            <v>10.57485398094067</v>
          </cell>
          <cell r="Q39">
            <v>10.57485398094067</v>
          </cell>
        </row>
        <row r="40">
          <cell r="N40">
            <v>20.263346654370324</v>
          </cell>
          <cell r="O40">
            <v>20.263346654370324</v>
          </cell>
          <cell r="P40">
            <v>20.263346654370324</v>
          </cell>
          <cell r="Q40">
            <v>20.263346654370324</v>
          </cell>
        </row>
        <row r="41"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N42">
            <v>106.21989957987499</v>
          </cell>
          <cell r="O42">
            <v>106.21989957987499</v>
          </cell>
          <cell r="P42">
            <v>106.21989957987499</v>
          </cell>
          <cell r="Q42">
            <v>106.21989957987499</v>
          </cell>
        </row>
        <row r="43">
          <cell r="N43">
            <v>7.7262014550671179</v>
          </cell>
          <cell r="O43">
            <v>7.7262014550671179</v>
          </cell>
          <cell r="P43">
            <v>7.7262014550671179</v>
          </cell>
          <cell r="Q43">
            <v>7.7262014550671179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file:///C:\Users\ge79xox\Downloads\ICEECC_Proceedings%20(1)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file:///C:\Users\ge79xox\Downloads\ICEECC_Proceedings%20(1)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file:///C:\Users\ge79xox\Downloads\ICEECC_Proceedings%20(1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workbookViewId="0">
      <selection activeCell="E2" sqref="E2:E37"/>
    </sheetView>
  </sheetViews>
  <sheetFormatPr baseColWidth="10" defaultRowHeight="14.5" x14ac:dyDescent="0.35"/>
  <sheetData>
    <row r="1" spans="1:8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8" x14ac:dyDescent="0.35">
      <c r="A2" s="1" t="s">
        <v>1</v>
      </c>
      <c r="B2" s="5">
        <v>0</v>
      </c>
      <c r="C2" s="5">
        <v>0.18368934232780693</v>
      </c>
      <c r="D2" s="5">
        <v>7.9718080745978068E-2</v>
      </c>
      <c r="E2" s="5">
        <f>D2</f>
        <v>7.9718080745978068E-2</v>
      </c>
      <c r="F2" s="5">
        <v>1.5943616149195614</v>
      </c>
      <c r="H2" t="s">
        <v>53</v>
      </c>
    </row>
    <row r="3" spans="1:8" x14ac:dyDescent="0.35">
      <c r="A3" s="1" t="s">
        <v>2</v>
      </c>
      <c r="B3" s="5">
        <v>0</v>
      </c>
      <c r="C3" s="5">
        <v>0.11322405937016257</v>
      </c>
      <c r="D3" s="5">
        <v>4.9137334767906549E-2</v>
      </c>
      <c r="E3" s="5">
        <f t="shared" ref="E3:E37" si="0">D3</f>
        <v>4.9137334767906549E-2</v>
      </c>
      <c r="F3" s="5">
        <v>0.98274669535813108</v>
      </c>
      <c r="H3" t="s">
        <v>54</v>
      </c>
    </row>
    <row r="4" spans="1:8" x14ac:dyDescent="0.35">
      <c r="A4" s="1" t="s">
        <v>3</v>
      </c>
      <c r="B4" s="5">
        <v>0</v>
      </c>
      <c r="C4" s="5">
        <v>0.21526959479468835</v>
      </c>
      <c r="D4" s="5">
        <v>9.3423378419920072E-2</v>
      </c>
      <c r="E4" s="5">
        <f t="shared" si="0"/>
        <v>9.3423378419920072E-2</v>
      </c>
      <c r="F4" s="5">
        <v>1.8684675683984013</v>
      </c>
    </row>
    <row r="5" spans="1:8" x14ac:dyDescent="0.35">
      <c r="A5" s="1" t="s">
        <v>4</v>
      </c>
      <c r="B5" s="5">
        <v>0</v>
      </c>
      <c r="C5" s="5">
        <v>0</v>
      </c>
      <c r="D5" s="5">
        <v>5</v>
      </c>
      <c r="E5" s="5">
        <f t="shared" si="0"/>
        <v>5</v>
      </c>
      <c r="F5" s="5">
        <v>10</v>
      </c>
    </row>
    <row r="6" spans="1:8" x14ac:dyDescent="0.35">
      <c r="A6" s="1" t="s">
        <v>5</v>
      </c>
      <c r="B6" s="5">
        <v>0</v>
      </c>
      <c r="C6" s="5">
        <v>0.7200740276268599</v>
      </c>
      <c r="D6" s="5">
        <v>0.3125</v>
      </c>
      <c r="E6" s="5">
        <f t="shared" si="0"/>
        <v>0.3125</v>
      </c>
      <c r="F6" s="5">
        <v>6.25</v>
      </c>
    </row>
    <row r="7" spans="1:8" x14ac:dyDescent="0.35">
      <c r="A7" s="1" t="s">
        <v>6</v>
      </c>
      <c r="B7" s="5">
        <v>0</v>
      </c>
      <c r="C7" s="5">
        <v>5.3937300358154985E-2</v>
      </c>
      <c r="D7" s="5">
        <v>2.3407879905728044E-2</v>
      </c>
      <c r="E7" s="5">
        <f t="shared" si="0"/>
        <v>2.3407879905728044E-2</v>
      </c>
      <c r="F7" s="5">
        <v>0.46815759811456092</v>
      </c>
    </row>
    <row r="8" spans="1:8" x14ac:dyDescent="0.35">
      <c r="A8" s="1" t="s">
        <v>7</v>
      </c>
      <c r="B8" s="5">
        <v>0</v>
      </c>
      <c r="C8" s="5">
        <v>3.7372424940363205E-2</v>
      </c>
      <c r="D8" s="5">
        <v>1.621900297161594E-2</v>
      </c>
      <c r="E8" s="5">
        <f t="shared" si="0"/>
        <v>1.621900297161594E-2</v>
      </c>
      <c r="F8" s="5">
        <v>0.32438005943231885</v>
      </c>
    </row>
    <row r="9" spans="1:8" x14ac:dyDescent="0.35">
      <c r="A9" s="1" t="s">
        <v>8</v>
      </c>
      <c r="B9" s="5">
        <v>0</v>
      </c>
      <c r="C9" s="5">
        <v>7.422835042449237E-2</v>
      </c>
      <c r="D9" s="5">
        <v>3.2213853878471158E-2</v>
      </c>
      <c r="E9" s="5">
        <f t="shared" si="0"/>
        <v>3.2213853878471158E-2</v>
      </c>
      <c r="F9" s="5">
        <v>0.6442770775694231</v>
      </c>
    </row>
    <row r="10" spans="1:8" x14ac:dyDescent="0.35">
      <c r="A10" s="1" t="s">
        <v>9</v>
      </c>
      <c r="B10" s="5">
        <v>0</v>
      </c>
      <c r="C10" s="5">
        <v>0.36162340500043449</v>
      </c>
      <c r="D10" s="5">
        <v>0.1569384670560508</v>
      </c>
      <c r="E10" s="5">
        <f t="shared" si="0"/>
        <v>0.1569384670560508</v>
      </c>
      <c r="F10" s="5">
        <v>3.1387693411210167</v>
      </c>
    </row>
    <row r="11" spans="1:8" x14ac:dyDescent="0.35">
      <c r="A11" s="1" t="s">
        <v>10</v>
      </c>
      <c r="B11" s="5">
        <v>0</v>
      </c>
      <c r="C11" s="5">
        <v>0.8304573399877353</v>
      </c>
      <c r="D11" s="5">
        <v>0.36040449841172245</v>
      </c>
      <c r="E11" s="5">
        <f t="shared" si="0"/>
        <v>0.36040449841172245</v>
      </c>
      <c r="F11" s="5">
        <v>7.2080899682344501</v>
      </c>
    </row>
    <row r="12" spans="1:8" x14ac:dyDescent="0.35">
      <c r="A12" s="1" t="s">
        <v>11</v>
      </c>
      <c r="B12" s="5">
        <v>0</v>
      </c>
      <c r="C12" s="5">
        <v>3.1727823740091169E-3</v>
      </c>
      <c r="D12" s="5">
        <v>1.3769341121016496E-3</v>
      </c>
      <c r="E12" s="5">
        <f t="shared" si="0"/>
        <v>1.3769341121016496E-3</v>
      </c>
      <c r="F12" s="5">
        <v>2.7538682242032993E-2</v>
      </c>
    </row>
    <row r="13" spans="1:8" x14ac:dyDescent="0.35">
      <c r="A13" s="1" t="s">
        <v>12</v>
      </c>
      <c r="B13" s="5">
        <v>0</v>
      </c>
      <c r="C13" s="5">
        <v>0.31410545502690257</v>
      </c>
      <c r="D13" s="5">
        <v>0.1363164770980633</v>
      </c>
      <c r="E13" s="5">
        <f t="shared" si="0"/>
        <v>0.1363164770980633</v>
      </c>
      <c r="F13" s="5">
        <v>2.7263295419612659</v>
      </c>
    </row>
    <row r="14" spans="1:8" x14ac:dyDescent="0.35">
      <c r="A14" s="1" t="s">
        <v>13</v>
      </c>
      <c r="B14" s="5">
        <v>0</v>
      </c>
      <c r="C14" s="5">
        <v>0</v>
      </c>
      <c r="D14" s="5">
        <v>0</v>
      </c>
      <c r="E14" s="5">
        <f t="shared" si="0"/>
        <v>0</v>
      </c>
      <c r="F14" s="5">
        <v>0</v>
      </c>
    </row>
    <row r="15" spans="1:8" x14ac:dyDescent="0.35">
      <c r="A15" s="1" t="s">
        <v>14</v>
      </c>
      <c r="B15" s="5">
        <v>0</v>
      </c>
      <c r="C15" s="5">
        <v>9.0313619204352533E-2</v>
      </c>
      <c r="D15" s="5">
        <v>3.9194589609591143E-2</v>
      </c>
      <c r="E15" s="5">
        <f t="shared" si="0"/>
        <v>3.9194589609591143E-2</v>
      </c>
      <c r="F15" s="5">
        <v>0.78389179219182281</v>
      </c>
    </row>
    <row r="16" spans="1:8" x14ac:dyDescent="0.35">
      <c r="A16" s="1" t="s">
        <v>15</v>
      </c>
      <c r="B16" s="5">
        <v>0</v>
      </c>
      <c r="C16" s="5">
        <v>0.11643373456247412</v>
      </c>
      <c r="D16" s="5">
        <v>5.0530279741776818E-2</v>
      </c>
      <c r="E16" s="5">
        <f t="shared" si="0"/>
        <v>5.0530279741776818E-2</v>
      </c>
      <c r="F16" s="5">
        <v>1.0106055948355364</v>
      </c>
    </row>
    <row r="17" spans="1:6" x14ac:dyDescent="0.35">
      <c r="A17" s="1" t="s">
        <v>16</v>
      </c>
      <c r="B17" s="5">
        <v>0</v>
      </c>
      <c r="C17" s="5">
        <v>4.5747094695015172E-3</v>
      </c>
      <c r="D17" s="5">
        <v>1.9853468593093553E-3</v>
      </c>
      <c r="E17" s="5">
        <f t="shared" si="0"/>
        <v>1.9853468593093553E-3</v>
      </c>
      <c r="F17" s="5">
        <v>3.9706937186187105E-2</v>
      </c>
    </row>
    <row r="18" spans="1:6" x14ac:dyDescent="0.35">
      <c r="A18" s="1" t="s">
        <v>17</v>
      </c>
      <c r="B18" s="5">
        <v>0</v>
      </c>
      <c r="C18" s="5">
        <v>8.249234172423707E-2</v>
      </c>
      <c r="D18" s="5">
        <v>3.5800286914642897E-2</v>
      </c>
      <c r="E18" s="5">
        <f t="shared" si="0"/>
        <v>3.5800286914642897E-2</v>
      </c>
      <c r="F18" s="5">
        <v>0.71600573829285796</v>
      </c>
    </row>
    <row r="19" spans="1:6" x14ac:dyDescent="0.35">
      <c r="A19" s="1" t="s">
        <v>18</v>
      </c>
      <c r="B19" s="5">
        <v>0</v>
      </c>
      <c r="C19" s="5">
        <v>0</v>
      </c>
      <c r="D19" s="5">
        <v>0</v>
      </c>
      <c r="E19" s="5">
        <f t="shared" si="0"/>
        <v>0</v>
      </c>
      <c r="F19" s="5">
        <v>0</v>
      </c>
    </row>
    <row r="20" spans="1:6" x14ac:dyDescent="0.35">
      <c r="A20" s="1" t="s">
        <v>19</v>
      </c>
      <c r="B20" s="5">
        <v>0</v>
      </c>
      <c r="C20" s="5">
        <v>1.6004104579594827</v>
      </c>
      <c r="D20" s="5">
        <v>0.6945511835229019</v>
      </c>
      <c r="E20" s="5">
        <f t="shared" si="0"/>
        <v>0.6945511835229019</v>
      </c>
      <c r="F20" s="5">
        <v>13.891023670458036</v>
      </c>
    </row>
    <row r="21" spans="1:6" x14ac:dyDescent="0.35">
      <c r="A21" s="1" t="s">
        <v>20</v>
      </c>
      <c r="B21" s="5">
        <v>0</v>
      </c>
      <c r="C21" s="5">
        <v>4.6558736697668676E-2</v>
      </c>
      <c r="D21" s="5">
        <v>2.020570755200328E-2</v>
      </c>
      <c r="E21" s="5">
        <f t="shared" si="0"/>
        <v>2.020570755200328E-2</v>
      </c>
      <c r="F21" s="5">
        <v>0.40411415104006548</v>
      </c>
    </row>
    <row r="22" spans="1:6" x14ac:dyDescent="0.35">
      <c r="A22" s="1" t="s">
        <v>21</v>
      </c>
      <c r="B22" s="5">
        <v>0</v>
      </c>
      <c r="C22" s="5">
        <v>8.9280620291884466E-2</v>
      </c>
      <c r="D22" s="5">
        <v>3.874628548006967E-2</v>
      </c>
      <c r="E22" s="5">
        <f t="shared" si="0"/>
        <v>3.874628548006967E-2</v>
      </c>
      <c r="F22" s="5">
        <v>0.77492570960139351</v>
      </c>
    </row>
    <row r="23" spans="1:6" x14ac:dyDescent="0.35">
      <c r="A23" s="1" t="s">
        <v>22</v>
      </c>
      <c r="B23" s="5">
        <v>0</v>
      </c>
      <c r="C23" s="5">
        <v>1.6933803600816102E-2</v>
      </c>
      <c r="D23" s="5">
        <v>7.3489855517983394E-3</v>
      </c>
      <c r="E23" s="5">
        <f t="shared" si="0"/>
        <v>7.3489855517983394E-3</v>
      </c>
      <c r="F23" s="5">
        <v>0.1469797110359668</v>
      </c>
    </row>
    <row r="24" spans="1:6" x14ac:dyDescent="0.35">
      <c r="A24" s="1" t="s">
        <v>23</v>
      </c>
      <c r="B24" s="5">
        <v>0</v>
      </c>
      <c r="C24" s="5">
        <v>0.12429190486089205</v>
      </c>
      <c r="D24" s="5">
        <v>5.3940593298493697E-2</v>
      </c>
      <c r="E24" s="5">
        <f t="shared" si="0"/>
        <v>5.3940593298493697E-2</v>
      </c>
      <c r="F24" s="5">
        <v>1.078811865969874</v>
      </c>
    </row>
    <row r="25" spans="1:6" x14ac:dyDescent="0.35">
      <c r="A25" s="1" t="s">
        <v>24</v>
      </c>
      <c r="B25" s="5">
        <v>0</v>
      </c>
      <c r="C25" s="5">
        <v>3.3572464655212747E-3</v>
      </c>
      <c r="D25" s="5">
        <v>1.4569884209447686E-3</v>
      </c>
      <c r="E25" s="5">
        <f t="shared" si="0"/>
        <v>1.4569884209447686E-3</v>
      </c>
      <c r="F25" s="5">
        <v>2.9139768418895377E-2</v>
      </c>
    </row>
    <row r="26" spans="1:6" x14ac:dyDescent="0.35">
      <c r="A26" s="1" t="s">
        <v>25</v>
      </c>
      <c r="B26" s="5">
        <v>0</v>
      </c>
      <c r="C26" s="5">
        <v>7.6146776976218813E-2</v>
      </c>
      <c r="D26" s="5">
        <v>3.3046418690439595E-2</v>
      </c>
      <c r="E26" s="5">
        <f t="shared" si="0"/>
        <v>3.3046418690439595E-2</v>
      </c>
      <c r="F26" s="5">
        <v>0.66092837380879188</v>
      </c>
    </row>
    <row r="27" spans="1:6" x14ac:dyDescent="0.35">
      <c r="A27" s="1" t="s">
        <v>26</v>
      </c>
      <c r="B27" s="5">
        <v>0</v>
      </c>
      <c r="C27" s="5">
        <v>0.14591109638611696</v>
      </c>
      <c r="D27" s="5">
        <v>6.3322958294907264E-2</v>
      </c>
      <c r="E27" s="5">
        <f t="shared" si="0"/>
        <v>6.3322958294907264E-2</v>
      </c>
      <c r="F27" s="5">
        <v>1.2664591658981452</v>
      </c>
    </row>
    <row r="28" spans="1:6" x14ac:dyDescent="0.35">
      <c r="A28" s="1" t="s">
        <v>27</v>
      </c>
      <c r="B28" s="5">
        <v>0</v>
      </c>
      <c r="C28" s="5">
        <v>0</v>
      </c>
      <c r="D28" s="5">
        <v>0</v>
      </c>
      <c r="E28" s="5">
        <f t="shared" si="0"/>
        <v>0</v>
      </c>
      <c r="F28" s="5">
        <v>0</v>
      </c>
    </row>
    <row r="29" spans="1:6" x14ac:dyDescent="0.35">
      <c r="A29" s="1" t="s">
        <v>28</v>
      </c>
      <c r="B29" s="5">
        <v>0</v>
      </c>
      <c r="C29" s="5">
        <v>0.76486190904601192</v>
      </c>
      <c r="D29" s="5">
        <v>0.33193718618710932</v>
      </c>
      <c r="E29" s="5">
        <f t="shared" si="0"/>
        <v>0.33193718618710932</v>
      </c>
      <c r="F29" s="5">
        <v>6.638743723742186</v>
      </c>
    </row>
    <row r="30" spans="1:6" x14ac:dyDescent="0.35">
      <c r="A30" s="1" t="s">
        <v>29</v>
      </c>
      <c r="B30" s="5">
        <v>0</v>
      </c>
      <c r="C30" s="5">
        <v>5.5634370000066852E-2</v>
      </c>
      <c r="D30" s="5">
        <v>2.4144379547084746E-2</v>
      </c>
      <c r="E30" s="5">
        <f t="shared" si="0"/>
        <v>2.4144379547084746E-2</v>
      </c>
      <c r="F30" s="5">
        <v>0.48288759094169487</v>
      </c>
    </row>
    <row r="31" spans="1:6" x14ac:dyDescent="0.35">
      <c r="A31" s="1" t="s">
        <v>30</v>
      </c>
      <c r="B31" s="5">
        <v>0</v>
      </c>
      <c r="C31" s="5">
        <v>0.21118466929230531</v>
      </c>
      <c r="D31" s="5">
        <v>0.26406438265650456</v>
      </c>
      <c r="E31" s="5">
        <f t="shared" si="0"/>
        <v>0.26406438265650456</v>
      </c>
      <c r="F31" s="5">
        <v>2.1778393772680209</v>
      </c>
    </row>
    <row r="32" spans="1:6" x14ac:dyDescent="0.35">
      <c r="A32" s="1" t="s">
        <v>31</v>
      </c>
      <c r="B32" s="5">
        <v>0</v>
      </c>
      <c r="C32" s="5">
        <v>0.21118466929230531</v>
      </c>
      <c r="D32" s="5">
        <v>0.26406438265650456</v>
      </c>
      <c r="E32" s="5">
        <f t="shared" si="0"/>
        <v>0.26406438265650456</v>
      </c>
      <c r="F32" s="5">
        <v>2.1778393772680209</v>
      </c>
    </row>
    <row r="33" spans="1:6" x14ac:dyDescent="0.35">
      <c r="A33" s="1" t="s">
        <v>32</v>
      </c>
      <c r="B33" s="5">
        <v>0</v>
      </c>
      <c r="C33" s="5">
        <v>0.21118466929230531</v>
      </c>
      <c r="D33" s="5">
        <v>0.26406438265650456</v>
      </c>
      <c r="E33" s="5">
        <f t="shared" si="0"/>
        <v>0.26406438265650456</v>
      </c>
      <c r="F33" s="5">
        <v>2.1778393772680209</v>
      </c>
    </row>
    <row r="34" spans="1:6" x14ac:dyDescent="0.35">
      <c r="A34" s="1" t="s">
        <v>33</v>
      </c>
      <c r="B34" s="5">
        <v>0</v>
      </c>
      <c r="C34" s="5">
        <v>0.21118466929230531</v>
      </c>
      <c r="D34" s="5">
        <v>0.26406438265650456</v>
      </c>
      <c r="E34" s="5">
        <f t="shared" si="0"/>
        <v>0.26406438265650456</v>
      </c>
      <c r="F34" s="5">
        <v>2.1778393772680209</v>
      </c>
    </row>
    <row r="35" spans="1:6" x14ac:dyDescent="0.35">
      <c r="A35" s="1" t="s">
        <v>34</v>
      </c>
      <c r="B35" s="5">
        <v>0</v>
      </c>
      <c r="C35" s="5">
        <v>0.21118466929230531</v>
      </c>
      <c r="D35" s="5">
        <v>0.26406438265650456</v>
      </c>
      <c r="E35" s="5">
        <f t="shared" si="0"/>
        <v>0.26406438265650456</v>
      </c>
      <c r="F35" s="5">
        <v>2.1778393772680209</v>
      </c>
    </row>
    <row r="36" spans="1:6" x14ac:dyDescent="0.35">
      <c r="A36" s="1" t="s">
        <v>35</v>
      </c>
      <c r="B36" s="5">
        <v>0</v>
      </c>
      <c r="C36" s="5">
        <v>0.21118466929230531</v>
      </c>
      <c r="D36" s="5">
        <v>0.26406438265650456</v>
      </c>
      <c r="E36" s="5">
        <f t="shared" si="0"/>
        <v>0.26406438265650456</v>
      </c>
      <c r="F36" s="5">
        <v>2.1778393772680209</v>
      </c>
    </row>
    <row r="37" spans="1:6" x14ac:dyDescent="0.35">
      <c r="A37" s="1" t="s">
        <v>36</v>
      </c>
      <c r="B37" s="5">
        <v>0</v>
      </c>
      <c r="C37" s="5">
        <v>0.21118466929230531</v>
      </c>
      <c r="D37" s="5">
        <v>0.26406438265650456</v>
      </c>
      <c r="E37" s="5">
        <f t="shared" si="0"/>
        <v>0.26406438265650456</v>
      </c>
      <c r="F37" s="5">
        <v>2.1778393772680209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7"/>
  <sheetViews>
    <sheetView tabSelected="1" topLeftCell="A13" workbookViewId="0">
      <selection activeCell="K41" sqref="K41"/>
    </sheetView>
  </sheetViews>
  <sheetFormatPr baseColWidth="10" defaultRowHeight="14.5" x14ac:dyDescent="0.35"/>
  <sheetData>
    <row r="1" spans="1:7" x14ac:dyDescent="0.35">
      <c r="A1" t="s">
        <v>0</v>
      </c>
      <c r="B1">
        <v>2018</v>
      </c>
      <c r="C1">
        <v>2020</v>
      </c>
      <c r="D1">
        <v>2030</v>
      </c>
      <c r="E1">
        <v>2050</v>
      </c>
      <c r="G1" t="s">
        <v>37</v>
      </c>
    </row>
    <row r="2" spans="1:7" x14ac:dyDescent="0.35">
      <c r="A2" s="1" t="s">
        <v>1</v>
      </c>
      <c r="B2">
        <v>51.26</v>
      </c>
      <c r="C2">
        <v>52.26</v>
      </c>
      <c r="D2">
        <v>53.26</v>
      </c>
      <c r="E2">
        <v>54.26</v>
      </c>
      <c r="G2" s="2" t="s">
        <v>38</v>
      </c>
    </row>
    <row r="3" spans="1:7" x14ac:dyDescent="0.35">
      <c r="A3" s="1" t="s">
        <v>2</v>
      </c>
      <c r="B3">
        <f>100-28.9</f>
        <v>71.099999999999994</v>
      </c>
      <c r="C3">
        <f t="shared" ref="C3:E3" si="0">100-28.9</f>
        <v>71.099999999999994</v>
      </c>
      <c r="D3">
        <f t="shared" si="0"/>
        <v>71.099999999999994</v>
      </c>
      <c r="E3">
        <f t="shared" si="0"/>
        <v>71.099999999999994</v>
      </c>
      <c r="G3" s="2" t="s">
        <v>39</v>
      </c>
    </row>
    <row r="4" spans="1:7" x14ac:dyDescent="0.35">
      <c r="A4" s="1" t="s">
        <v>3</v>
      </c>
      <c r="B4">
        <f>100-66</f>
        <v>34</v>
      </c>
      <c r="C4">
        <f t="shared" ref="C4:E4" si="1">100-66</f>
        <v>34</v>
      </c>
      <c r="D4">
        <f t="shared" si="1"/>
        <v>34</v>
      </c>
      <c r="E4">
        <f t="shared" si="1"/>
        <v>34</v>
      </c>
    </row>
    <row r="5" spans="1:7" x14ac:dyDescent="0.35">
      <c r="A5" s="1" t="s">
        <v>4</v>
      </c>
      <c r="B5">
        <v>50</v>
      </c>
      <c r="C5">
        <v>50</v>
      </c>
      <c r="D5">
        <v>65</v>
      </c>
      <c r="E5">
        <v>95</v>
      </c>
      <c r="F5" t="s">
        <v>40</v>
      </c>
    </row>
    <row r="6" spans="1:7" x14ac:dyDescent="0.35">
      <c r="A6" s="1" t="s">
        <v>5</v>
      </c>
      <c r="B6">
        <v>60</v>
      </c>
      <c r="C6">
        <v>60</v>
      </c>
      <c r="D6">
        <v>75</v>
      </c>
      <c r="E6">
        <v>90</v>
      </c>
      <c r="F6" t="s">
        <v>41</v>
      </c>
    </row>
    <row r="7" spans="1:7" x14ac:dyDescent="0.35">
      <c r="A7" s="1" t="s">
        <v>6</v>
      </c>
      <c r="B7">
        <f>100-83.3</f>
        <v>16.700000000000003</v>
      </c>
      <c r="C7">
        <f t="shared" ref="C7:E7" si="2">100-83.3</f>
        <v>16.700000000000003</v>
      </c>
      <c r="D7">
        <f t="shared" si="2"/>
        <v>16.700000000000003</v>
      </c>
      <c r="E7">
        <f t="shared" si="2"/>
        <v>16.700000000000003</v>
      </c>
    </row>
    <row r="8" spans="1:7" x14ac:dyDescent="0.35">
      <c r="A8" s="1" t="s">
        <v>7</v>
      </c>
      <c r="B8">
        <v>51.26</v>
      </c>
      <c r="C8">
        <v>52.26</v>
      </c>
      <c r="D8">
        <v>53.26</v>
      </c>
      <c r="E8">
        <v>54.26</v>
      </c>
    </row>
    <row r="9" spans="1:7" x14ac:dyDescent="0.35">
      <c r="A9" s="1" t="s">
        <v>8</v>
      </c>
      <c r="B9">
        <f>100-76.6</f>
        <v>23.400000000000006</v>
      </c>
      <c r="C9">
        <f t="shared" ref="C9:E9" si="3">100-76.6</f>
        <v>23.400000000000006</v>
      </c>
      <c r="D9">
        <f t="shared" si="3"/>
        <v>23.400000000000006</v>
      </c>
      <c r="E9">
        <f t="shared" si="3"/>
        <v>23.400000000000006</v>
      </c>
    </row>
    <row r="10" spans="1:7" x14ac:dyDescent="0.35">
      <c r="A10" s="1" t="s">
        <v>9</v>
      </c>
      <c r="B10">
        <f>100-36</f>
        <v>64</v>
      </c>
      <c r="C10">
        <f t="shared" ref="C10:E10" si="4">100-36</f>
        <v>64</v>
      </c>
      <c r="D10">
        <f t="shared" si="4"/>
        <v>64</v>
      </c>
      <c r="E10">
        <f t="shared" si="4"/>
        <v>64</v>
      </c>
    </row>
    <row r="11" spans="1:7" x14ac:dyDescent="0.35">
      <c r="A11" s="1" t="s">
        <v>10</v>
      </c>
      <c r="B11">
        <f>100-46.7</f>
        <v>53.3</v>
      </c>
      <c r="C11">
        <f t="shared" ref="C11:E11" si="5">100-46.7</f>
        <v>53.3</v>
      </c>
      <c r="D11">
        <f t="shared" si="5"/>
        <v>53.3</v>
      </c>
      <c r="E11">
        <f t="shared" si="5"/>
        <v>53.3</v>
      </c>
    </row>
    <row r="12" spans="1:7" x14ac:dyDescent="0.35">
      <c r="A12" s="1" t="s">
        <v>11</v>
      </c>
      <c r="B12">
        <f>100-62.7</f>
        <v>37.299999999999997</v>
      </c>
      <c r="C12">
        <f t="shared" ref="C12:E12" si="6">100-62.7</f>
        <v>37.299999999999997</v>
      </c>
      <c r="D12">
        <f t="shared" si="6"/>
        <v>37.299999999999997</v>
      </c>
      <c r="E12">
        <f t="shared" si="6"/>
        <v>37.299999999999997</v>
      </c>
    </row>
    <row r="13" spans="1:7" x14ac:dyDescent="0.35">
      <c r="A13" s="1" t="s">
        <v>12</v>
      </c>
      <c r="B13">
        <f>100-28.8</f>
        <v>71.2</v>
      </c>
      <c r="C13">
        <f t="shared" ref="C13:E13" si="7">100-28.8</f>
        <v>71.2</v>
      </c>
      <c r="D13">
        <f t="shared" si="7"/>
        <v>71.2</v>
      </c>
      <c r="E13">
        <f t="shared" si="7"/>
        <v>71.2</v>
      </c>
    </row>
    <row r="14" spans="1:7" x14ac:dyDescent="0.35">
      <c r="A14" s="1" t="s">
        <v>13</v>
      </c>
      <c r="B14">
        <v>51.26</v>
      </c>
      <c r="C14">
        <v>52.26</v>
      </c>
      <c r="D14">
        <v>53.26</v>
      </c>
      <c r="E14">
        <v>54.26</v>
      </c>
    </row>
    <row r="15" spans="1:7" x14ac:dyDescent="0.35">
      <c r="A15" s="1" t="s">
        <v>14</v>
      </c>
      <c r="B15">
        <f>100-86.6</f>
        <v>13.400000000000006</v>
      </c>
      <c r="C15">
        <f t="shared" ref="C15:E15" si="8">100-86.6</f>
        <v>13.400000000000006</v>
      </c>
      <c r="D15">
        <f t="shared" si="8"/>
        <v>13.400000000000006</v>
      </c>
      <c r="E15">
        <f t="shared" si="8"/>
        <v>13.400000000000006</v>
      </c>
    </row>
    <row r="16" spans="1:7" x14ac:dyDescent="0.35">
      <c r="A16" s="1" t="s">
        <v>15</v>
      </c>
      <c r="B16">
        <f>100-93.5</f>
        <v>6.5</v>
      </c>
      <c r="C16">
        <f t="shared" ref="C16:E16" si="9">100-93.5</f>
        <v>6.5</v>
      </c>
      <c r="D16">
        <f t="shared" si="9"/>
        <v>6.5</v>
      </c>
      <c r="E16">
        <f t="shared" si="9"/>
        <v>6.5</v>
      </c>
    </row>
    <row r="17" spans="1:5" x14ac:dyDescent="0.35">
      <c r="A17" s="1" t="s">
        <v>16</v>
      </c>
      <c r="B17">
        <f>100-4.7</f>
        <v>95.3</v>
      </c>
      <c r="C17">
        <f t="shared" ref="C17:E17" si="10">100-4.7</f>
        <v>95.3</v>
      </c>
      <c r="D17">
        <f t="shared" si="10"/>
        <v>95.3</v>
      </c>
      <c r="E17">
        <f t="shared" si="10"/>
        <v>95.3</v>
      </c>
    </row>
    <row r="18" spans="1:5" x14ac:dyDescent="0.35">
      <c r="A18" s="1" t="s">
        <v>17</v>
      </c>
      <c r="B18">
        <f>100-61</f>
        <v>39</v>
      </c>
      <c r="C18">
        <f t="shared" ref="C18:E18" si="11">100-61</f>
        <v>39</v>
      </c>
      <c r="D18">
        <f t="shared" si="11"/>
        <v>39</v>
      </c>
      <c r="E18">
        <f t="shared" si="11"/>
        <v>39</v>
      </c>
    </row>
    <row r="19" spans="1:5" x14ac:dyDescent="0.35">
      <c r="A19" s="1" t="s">
        <v>18</v>
      </c>
      <c r="B19">
        <v>51.26</v>
      </c>
      <c r="C19">
        <v>52.26</v>
      </c>
      <c r="D19">
        <v>53.26</v>
      </c>
      <c r="E19">
        <v>54.26</v>
      </c>
    </row>
    <row r="20" spans="1:5" x14ac:dyDescent="0.35">
      <c r="A20" s="1" t="s">
        <v>19</v>
      </c>
      <c r="B20">
        <f>100-30.1</f>
        <v>69.900000000000006</v>
      </c>
      <c r="C20">
        <f t="shared" ref="C20:E20" si="12">100-30.1</f>
        <v>69.900000000000006</v>
      </c>
      <c r="D20">
        <f t="shared" si="12"/>
        <v>69.900000000000006</v>
      </c>
      <c r="E20">
        <f t="shared" si="12"/>
        <v>69.900000000000006</v>
      </c>
    </row>
    <row r="21" spans="1:5" x14ac:dyDescent="0.35">
      <c r="A21" s="1" t="s">
        <v>20</v>
      </c>
      <c r="B21">
        <f>100-28.8</f>
        <v>71.2</v>
      </c>
      <c r="C21">
        <f t="shared" ref="C21:E21" si="13">100-28.8</f>
        <v>71.2</v>
      </c>
      <c r="D21">
        <f t="shared" si="13"/>
        <v>71.2</v>
      </c>
      <c r="E21">
        <f t="shared" si="13"/>
        <v>71.2</v>
      </c>
    </row>
    <row r="22" spans="1:5" x14ac:dyDescent="0.35">
      <c r="A22" s="1" t="s">
        <v>21</v>
      </c>
      <c r="B22">
        <f>100-36.4</f>
        <v>63.6</v>
      </c>
      <c r="C22">
        <f t="shared" ref="C22:E22" si="14">100-36.4</f>
        <v>63.6</v>
      </c>
      <c r="D22">
        <f t="shared" si="14"/>
        <v>63.6</v>
      </c>
      <c r="E22">
        <f t="shared" si="14"/>
        <v>63.6</v>
      </c>
    </row>
    <row r="23" spans="1:5" x14ac:dyDescent="0.35">
      <c r="A23" s="1" t="s">
        <v>22</v>
      </c>
      <c r="B23">
        <f>100-35</f>
        <v>65</v>
      </c>
      <c r="C23">
        <f t="shared" ref="C23:E23" si="15">100-35</f>
        <v>65</v>
      </c>
      <c r="D23">
        <f t="shared" si="15"/>
        <v>65</v>
      </c>
      <c r="E23">
        <f t="shared" si="15"/>
        <v>65</v>
      </c>
    </row>
    <row r="24" spans="1:5" x14ac:dyDescent="0.35">
      <c r="A24" s="1" t="s">
        <v>23</v>
      </c>
      <c r="B24">
        <f>100-62.6</f>
        <v>37.4</v>
      </c>
      <c r="C24">
        <f t="shared" ref="C24:E24" si="16">100-62.6</f>
        <v>37.4</v>
      </c>
      <c r="D24">
        <f t="shared" si="16"/>
        <v>37.4</v>
      </c>
      <c r="E24">
        <f t="shared" si="16"/>
        <v>37.4</v>
      </c>
    </row>
    <row r="25" spans="1:5" x14ac:dyDescent="0.35">
      <c r="A25" s="1" t="s">
        <v>24</v>
      </c>
      <c r="B25">
        <f>100-58.6</f>
        <v>41.4</v>
      </c>
      <c r="C25">
        <f t="shared" ref="C25:E25" si="17">100-58.6</f>
        <v>41.4</v>
      </c>
      <c r="D25">
        <f t="shared" si="17"/>
        <v>41.4</v>
      </c>
      <c r="E25">
        <f t="shared" si="17"/>
        <v>41.4</v>
      </c>
    </row>
    <row r="26" spans="1:5" x14ac:dyDescent="0.35">
      <c r="A26" s="1" t="s">
        <v>25</v>
      </c>
      <c r="B26">
        <f>100-55.7</f>
        <v>44.3</v>
      </c>
      <c r="C26">
        <f t="shared" ref="C26:E26" si="18">100-55.7</f>
        <v>44.3</v>
      </c>
      <c r="D26">
        <f t="shared" si="18"/>
        <v>44.3</v>
      </c>
      <c r="E26">
        <f t="shared" si="18"/>
        <v>44.3</v>
      </c>
    </row>
    <row r="27" spans="1:5" x14ac:dyDescent="0.35">
      <c r="A27" s="1" t="s">
        <v>26</v>
      </c>
      <c r="B27">
        <f>100-44.9</f>
        <v>55.1</v>
      </c>
      <c r="C27">
        <f t="shared" ref="C27:E27" si="19">100-44.9</f>
        <v>55.1</v>
      </c>
      <c r="D27">
        <f t="shared" si="19"/>
        <v>55.1</v>
      </c>
      <c r="E27">
        <f t="shared" si="19"/>
        <v>55.1</v>
      </c>
    </row>
    <row r="28" spans="1:5" x14ac:dyDescent="0.35">
      <c r="A28" s="1" t="s">
        <v>27</v>
      </c>
      <c r="B28">
        <f>100-16.3</f>
        <v>83.7</v>
      </c>
      <c r="C28">
        <f t="shared" ref="C28:E28" si="20">100-16.3</f>
        <v>83.7</v>
      </c>
      <c r="D28">
        <f t="shared" si="20"/>
        <v>83.7</v>
      </c>
      <c r="E28">
        <f t="shared" si="20"/>
        <v>83.7</v>
      </c>
    </row>
    <row r="29" spans="1:5" x14ac:dyDescent="0.35">
      <c r="A29" s="1" t="s">
        <v>28</v>
      </c>
      <c r="B29">
        <f>100-67.6</f>
        <v>32.400000000000006</v>
      </c>
      <c r="C29">
        <f t="shared" ref="C29:E29" si="21">100-67.6</f>
        <v>32.400000000000006</v>
      </c>
      <c r="D29">
        <f t="shared" si="21"/>
        <v>32.400000000000006</v>
      </c>
      <c r="E29">
        <f t="shared" si="21"/>
        <v>32.400000000000006</v>
      </c>
    </row>
    <row r="30" spans="1:5" x14ac:dyDescent="0.35">
      <c r="A30" s="1" t="s">
        <v>29</v>
      </c>
      <c r="B30">
        <v>51.26</v>
      </c>
      <c r="C30">
        <v>52.26</v>
      </c>
      <c r="D30">
        <v>53.26</v>
      </c>
      <c r="E30">
        <v>54.26</v>
      </c>
    </row>
    <row r="31" spans="1:5" x14ac:dyDescent="0.35">
      <c r="A31" s="1" t="s">
        <v>30</v>
      </c>
      <c r="B31">
        <f>100-41.6</f>
        <v>58.4</v>
      </c>
      <c r="C31">
        <f t="shared" ref="C31:E31" si="22">100-41.6</f>
        <v>58.4</v>
      </c>
      <c r="D31">
        <f t="shared" si="22"/>
        <v>58.4</v>
      </c>
      <c r="E31">
        <f t="shared" si="22"/>
        <v>58.4</v>
      </c>
    </row>
    <row r="32" spans="1:5" x14ac:dyDescent="0.35">
      <c r="A32" s="1" t="s">
        <v>31</v>
      </c>
      <c r="B32">
        <f>100-0</f>
        <v>100</v>
      </c>
      <c r="C32">
        <f t="shared" ref="C32:E32" si="23">100-0</f>
        <v>100</v>
      </c>
      <c r="D32">
        <f t="shared" si="23"/>
        <v>100</v>
      </c>
      <c r="E32">
        <f t="shared" si="23"/>
        <v>100</v>
      </c>
    </row>
    <row r="33" spans="1:5" x14ac:dyDescent="0.35">
      <c r="A33" s="1" t="s">
        <v>32</v>
      </c>
      <c r="B33">
        <f>100-10.5</f>
        <v>89.5</v>
      </c>
      <c r="C33">
        <f t="shared" ref="C33:E33" si="24">100-10.5</f>
        <v>89.5</v>
      </c>
      <c r="D33">
        <f t="shared" si="24"/>
        <v>89.5</v>
      </c>
      <c r="E33">
        <f t="shared" si="24"/>
        <v>89.5</v>
      </c>
    </row>
    <row r="34" spans="1:5" x14ac:dyDescent="0.35">
      <c r="A34" s="1" t="s">
        <v>33</v>
      </c>
      <c r="B34">
        <f>100-66.5</f>
        <v>33.5</v>
      </c>
      <c r="C34">
        <f t="shared" ref="C34:E35" si="25">100-66.5</f>
        <v>33.5</v>
      </c>
      <c r="D34">
        <f t="shared" si="25"/>
        <v>33.5</v>
      </c>
      <c r="E34">
        <f t="shared" si="25"/>
        <v>33.5</v>
      </c>
    </row>
    <row r="35" spans="1:5" x14ac:dyDescent="0.35">
      <c r="A35" s="1" t="s">
        <v>34</v>
      </c>
      <c r="B35">
        <f>100-66.5</f>
        <v>33.5</v>
      </c>
      <c r="C35">
        <f t="shared" si="25"/>
        <v>33.5</v>
      </c>
      <c r="D35">
        <f t="shared" si="25"/>
        <v>33.5</v>
      </c>
      <c r="E35">
        <f t="shared" si="25"/>
        <v>33.5</v>
      </c>
    </row>
    <row r="36" spans="1:5" x14ac:dyDescent="0.35">
      <c r="A36" s="1" t="s">
        <v>35</v>
      </c>
      <c r="B36">
        <f>100-100</f>
        <v>0</v>
      </c>
      <c r="C36">
        <f t="shared" ref="C36:E36" si="26">100-100</f>
        <v>0</v>
      </c>
      <c r="D36">
        <f t="shared" si="26"/>
        <v>0</v>
      </c>
      <c r="E36">
        <f t="shared" si="26"/>
        <v>0</v>
      </c>
    </row>
    <row r="37" spans="1:5" x14ac:dyDescent="0.35">
      <c r="A37" s="1" t="s">
        <v>36</v>
      </c>
      <c r="B37">
        <f>100-25</f>
        <v>75</v>
      </c>
      <c r="C37">
        <f t="shared" ref="C37:E37" si="27">100-25</f>
        <v>75</v>
      </c>
      <c r="D37">
        <f t="shared" si="27"/>
        <v>75</v>
      </c>
      <c r="E37">
        <f t="shared" si="27"/>
        <v>75</v>
      </c>
    </row>
  </sheetData>
  <hyperlinks>
    <hyperlink ref="F5" r:id="rId1" xr:uid="{00000000-0004-0000-0600-000000000000}"/>
  </hyperlinks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zoomScale="85" zoomScaleNormal="85" workbookViewId="0">
      <selection activeCell="E2" sqref="E2:E37"/>
    </sheetView>
  </sheetViews>
  <sheetFormatPr baseColWidth="10" defaultRowHeight="14.5" x14ac:dyDescent="0.35"/>
  <sheetData>
    <row r="1" spans="1:8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8" x14ac:dyDescent="0.35">
      <c r="A2" s="1" t="s">
        <v>1</v>
      </c>
      <c r="B2" s="3">
        <v>78.193220338983039</v>
      </c>
      <c r="C2" s="3">
        <v>79.718644067796603</v>
      </c>
      <c r="D2" s="3">
        <v>81.244067796610167</v>
      </c>
      <c r="E2" s="3">
        <f>D2</f>
        <v>81.244067796610167</v>
      </c>
      <c r="F2" s="3">
        <v>82.769491525423717</v>
      </c>
      <c r="H2" t="s">
        <v>52</v>
      </c>
    </row>
    <row r="3" spans="1:8" x14ac:dyDescent="0.35">
      <c r="A3" s="1" t="s">
        <v>2</v>
      </c>
      <c r="B3" s="3">
        <v>100</v>
      </c>
      <c r="C3" s="3">
        <v>100</v>
      </c>
      <c r="D3" s="3">
        <v>100</v>
      </c>
      <c r="E3" s="3">
        <f t="shared" ref="E3:E37" si="0">D3</f>
        <v>100</v>
      </c>
      <c r="F3" s="3">
        <v>100</v>
      </c>
    </row>
    <row r="4" spans="1:8" x14ac:dyDescent="0.35">
      <c r="A4" s="1" t="s">
        <v>3</v>
      </c>
      <c r="B4" s="3">
        <v>51.864406779661017</v>
      </c>
      <c r="C4" s="3">
        <v>51.864406779661017</v>
      </c>
      <c r="D4" s="3">
        <v>51.864406779661017</v>
      </c>
      <c r="E4" s="3">
        <f t="shared" si="0"/>
        <v>51.864406779661017</v>
      </c>
      <c r="F4" s="3">
        <v>51.864406779661017</v>
      </c>
    </row>
    <row r="5" spans="1:8" x14ac:dyDescent="0.35">
      <c r="A5" s="1" t="s">
        <v>4</v>
      </c>
      <c r="B5" s="3">
        <v>44.389830508474567</v>
      </c>
      <c r="C5" s="3">
        <v>44.389830508474567</v>
      </c>
      <c r="D5" s="3">
        <v>44.389830508474567</v>
      </c>
      <c r="E5" s="3">
        <f t="shared" si="0"/>
        <v>44.389830508474567</v>
      </c>
      <c r="F5" s="3">
        <v>44.389830508474567</v>
      </c>
    </row>
    <row r="6" spans="1:8" x14ac:dyDescent="0.35">
      <c r="A6" s="1" t="s">
        <v>5</v>
      </c>
      <c r="B6" s="3">
        <v>91.52542372881355</v>
      </c>
      <c r="C6" s="3">
        <v>91.52542372881355</v>
      </c>
      <c r="D6" s="3">
        <v>91.52542372881355</v>
      </c>
      <c r="E6" s="3">
        <f t="shared" si="0"/>
        <v>91.52542372881355</v>
      </c>
      <c r="F6" s="3">
        <v>91.52542372881355</v>
      </c>
    </row>
    <row r="7" spans="1:8" x14ac:dyDescent="0.35">
      <c r="A7" s="1" t="s">
        <v>6</v>
      </c>
      <c r="B7" s="3">
        <v>25.474576271186443</v>
      </c>
      <c r="C7" s="3">
        <v>25.474576271186443</v>
      </c>
      <c r="D7" s="3">
        <v>25.474576271186443</v>
      </c>
      <c r="E7" s="3">
        <f t="shared" si="0"/>
        <v>25.474576271186443</v>
      </c>
      <c r="F7" s="3">
        <v>25.474576271186443</v>
      </c>
    </row>
    <row r="8" spans="1:8" x14ac:dyDescent="0.35">
      <c r="A8" s="1" t="s">
        <v>7</v>
      </c>
      <c r="B8" s="3">
        <v>78.193220338983039</v>
      </c>
      <c r="C8" s="3">
        <v>79.718644067796603</v>
      </c>
      <c r="D8" s="3">
        <v>81.244067796610167</v>
      </c>
      <c r="E8" s="3">
        <f t="shared" si="0"/>
        <v>81.244067796610167</v>
      </c>
      <c r="F8" s="3">
        <v>82.769491525423717</v>
      </c>
    </row>
    <row r="9" spans="1:8" x14ac:dyDescent="0.35">
      <c r="A9" s="1" t="s">
        <v>8</v>
      </c>
      <c r="B9" s="3">
        <v>35.694915254237294</v>
      </c>
      <c r="C9" s="3">
        <v>35.694915254237294</v>
      </c>
      <c r="D9" s="3">
        <v>35.694915254237294</v>
      </c>
      <c r="E9" s="3">
        <f t="shared" si="0"/>
        <v>35.694915254237294</v>
      </c>
      <c r="F9" s="3">
        <v>35.694915254237294</v>
      </c>
    </row>
    <row r="10" spans="1:8" x14ac:dyDescent="0.35">
      <c r="A10" s="1" t="s">
        <v>9</v>
      </c>
      <c r="B10" s="3">
        <v>97.627118644067792</v>
      </c>
      <c r="C10" s="3">
        <v>97.627118644067792</v>
      </c>
      <c r="D10" s="3">
        <v>97.627118644067792</v>
      </c>
      <c r="E10" s="3">
        <f t="shared" si="0"/>
        <v>97.627118644067792</v>
      </c>
      <c r="F10" s="3">
        <v>97.627118644067792</v>
      </c>
    </row>
    <row r="11" spans="1:8" x14ac:dyDescent="0.35">
      <c r="A11" s="1" t="s">
        <v>10</v>
      </c>
      <c r="B11" s="3">
        <v>81.305084745762699</v>
      </c>
      <c r="C11" s="3">
        <v>81.305084745762699</v>
      </c>
      <c r="D11" s="3">
        <v>81.305084745762699</v>
      </c>
      <c r="E11" s="3">
        <f t="shared" si="0"/>
        <v>81.305084745762699</v>
      </c>
      <c r="F11" s="3">
        <v>81.305084745762699</v>
      </c>
    </row>
    <row r="12" spans="1:8" x14ac:dyDescent="0.35">
      <c r="A12" s="1" t="s">
        <v>11</v>
      </c>
      <c r="B12" s="3">
        <v>56.898305084745758</v>
      </c>
      <c r="C12" s="3">
        <v>56.898305084745758</v>
      </c>
      <c r="D12" s="3">
        <v>56.898305084745758</v>
      </c>
      <c r="E12" s="3">
        <f t="shared" si="0"/>
        <v>56.898305084745758</v>
      </c>
      <c r="F12" s="3">
        <v>56.898305084745758</v>
      </c>
    </row>
    <row r="13" spans="1:8" x14ac:dyDescent="0.35">
      <c r="A13" s="1" t="s">
        <v>12</v>
      </c>
      <c r="B13" s="3">
        <v>100</v>
      </c>
      <c r="C13" s="3">
        <v>100</v>
      </c>
      <c r="D13" s="3">
        <v>100</v>
      </c>
      <c r="E13" s="3">
        <f t="shared" si="0"/>
        <v>100</v>
      </c>
      <c r="F13" s="3">
        <v>100</v>
      </c>
    </row>
    <row r="14" spans="1:8" x14ac:dyDescent="0.35">
      <c r="A14" s="1" t="s">
        <v>13</v>
      </c>
      <c r="B14" s="3">
        <v>78.193220338983039</v>
      </c>
      <c r="C14" s="3">
        <v>79.718644067796603</v>
      </c>
      <c r="D14" s="3">
        <v>81.244067796610167</v>
      </c>
      <c r="E14" s="3">
        <f t="shared" si="0"/>
        <v>81.244067796610167</v>
      </c>
      <c r="F14" s="3">
        <v>82.769491525423717</v>
      </c>
    </row>
    <row r="15" spans="1:8" x14ac:dyDescent="0.35">
      <c r="A15" s="1" t="s">
        <v>14</v>
      </c>
      <c r="B15" s="3">
        <v>20.440677966101703</v>
      </c>
      <c r="C15" s="3">
        <v>20.440677966101703</v>
      </c>
      <c r="D15" s="3">
        <v>20.440677966101703</v>
      </c>
      <c r="E15" s="3">
        <f t="shared" si="0"/>
        <v>20.440677966101703</v>
      </c>
      <c r="F15" s="3">
        <v>20.440677966101703</v>
      </c>
    </row>
    <row r="16" spans="1:8" x14ac:dyDescent="0.35">
      <c r="A16" s="1" t="s">
        <v>15</v>
      </c>
      <c r="B16" s="3">
        <v>9.9152542372881349</v>
      </c>
      <c r="C16" s="3">
        <v>9.9152542372881349</v>
      </c>
      <c r="D16" s="3">
        <v>9.9152542372881349</v>
      </c>
      <c r="E16" s="3">
        <f t="shared" si="0"/>
        <v>9.9152542372881349</v>
      </c>
      <c r="F16" s="3">
        <v>9.9152542372881349</v>
      </c>
    </row>
    <row r="17" spans="1:6" x14ac:dyDescent="0.35">
      <c r="A17" s="1" t="s">
        <v>16</v>
      </c>
      <c r="B17" s="3">
        <v>100</v>
      </c>
      <c r="C17" s="3">
        <v>100</v>
      </c>
      <c r="D17" s="3">
        <v>100</v>
      </c>
      <c r="E17" s="3">
        <f t="shared" si="0"/>
        <v>100</v>
      </c>
      <c r="F17" s="3">
        <v>100</v>
      </c>
    </row>
    <row r="18" spans="1:6" x14ac:dyDescent="0.35">
      <c r="A18" s="1" t="s">
        <v>17</v>
      </c>
      <c r="B18" s="3">
        <v>59.49152542372881</v>
      </c>
      <c r="C18" s="3">
        <v>59.49152542372881</v>
      </c>
      <c r="D18" s="3">
        <v>59.49152542372881</v>
      </c>
      <c r="E18" s="3">
        <f t="shared" si="0"/>
        <v>59.49152542372881</v>
      </c>
      <c r="F18" s="3">
        <v>59.49152542372881</v>
      </c>
    </row>
    <row r="19" spans="1:6" x14ac:dyDescent="0.35">
      <c r="A19" s="1" t="s">
        <v>18</v>
      </c>
      <c r="B19" s="3">
        <v>78.193220338983039</v>
      </c>
      <c r="C19" s="3">
        <v>79.718644067796603</v>
      </c>
      <c r="D19" s="3">
        <v>81.244067796610167</v>
      </c>
      <c r="E19" s="3">
        <f t="shared" si="0"/>
        <v>81.244067796610167</v>
      </c>
      <c r="F19" s="3">
        <v>82.769491525423717</v>
      </c>
    </row>
    <row r="20" spans="1:6" x14ac:dyDescent="0.35">
      <c r="A20" s="1" t="s">
        <v>19</v>
      </c>
      <c r="B20" s="3">
        <v>100</v>
      </c>
      <c r="C20" s="3">
        <v>100</v>
      </c>
      <c r="D20" s="3">
        <v>100</v>
      </c>
      <c r="E20" s="3">
        <f t="shared" si="0"/>
        <v>100</v>
      </c>
      <c r="F20" s="3">
        <v>100</v>
      </c>
    </row>
    <row r="21" spans="1:6" x14ac:dyDescent="0.35">
      <c r="A21" s="1" t="s">
        <v>20</v>
      </c>
      <c r="B21" s="3">
        <v>100</v>
      </c>
      <c r="C21" s="3">
        <v>100</v>
      </c>
      <c r="D21" s="3">
        <v>100</v>
      </c>
      <c r="E21" s="3">
        <f t="shared" si="0"/>
        <v>100</v>
      </c>
      <c r="F21" s="3">
        <v>100</v>
      </c>
    </row>
    <row r="22" spans="1:6" x14ac:dyDescent="0.35">
      <c r="A22" s="1" t="s">
        <v>21</v>
      </c>
      <c r="B22" s="3">
        <v>97.016949152542367</v>
      </c>
      <c r="C22" s="3">
        <v>97.016949152542367</v>
      </c>
      <c r="D22" s="3">
        <v>97.016949152542367</v>
      </c>
      <c r="E22" s="3">
        <f t="shared" si="0"/>
        <v>97.016949152542367</v>
      </c>
      <c r="F22" s="3">
        <v>97.016949152542367</v>
      </c>
    </row>
    <row r="23" spans="1:6" x14ac:dyDescent="0.35">
      <c r="A23" s="1" t="s">
        <v>22</v>
      </c>
      <c r="B23" s="3">
        <v>99.152542372881356</v>
      </c>
      <c r="C23" s="3">
        <v>99.152542372881356</v>
      </c>
      <c r="D23" s="3">
        <v>99.152542372881356</v>
      </c>
      <c r="E23" s="3">
        <f t="shared" si="0"/>
        <v>99.152542372881356</v>
      </c>
      <c r="F23" s="3">
        <v>99.152542372881356</v>
      </c>
    </row>
    <row r="24" spans="1:6" x14ac:dyDescent="0.35">
      <c r="A24" s="1" t="s">
        <v>23</v>
      </c>
      <c r="B24" s="3">
        <v>57.050847457627114</v>
      </c>
      <c r="C24" s="3">
        <v>57.050847457627114</v>
      </c>
      <c r="D24" s="3">
        <v>57.050847457627114</v>
      </c>
      <c r="E24" s="3">
        <f t="shared" si="0"/>
        <v>57.050847457627114</v>
      </c>
      <c r="F24" s="3">
        <v>57.050847457627114</v>
      </c>
    </row>
    <row r="25" spans="1:6" x14ac:dyDescent="0.35">
      <c r="A25" s="1" t="s">
        <v>24</v>
      </c>
      <c r="B25" s="3">
        <v>63.152542372881349</v>
      </c>
      <c r="C25" s="3">
        <v>63.152542372881349</v>
      </c>
      <c r="D25" s="3">
        <v>63.152542372881349</v>
      </c>
      <c r="E25" s="3">
        <f t="shared" si="0"/>
        <v>63.152542372881349</v>
      </c>
      <c r="F25" s="3">
        <v>63.152542372881349</v>
      </c>
    </row>
    <row r="26" spans="1:6" x14ac:dyDescent="0.35">
      <c r="A26" s="1" t="s">
        <v>25</v>
      </c>
      <c r="B26" s="3">
        <v>67.576271186440664</v>
      </c>
      <c r="C26" s="3">
        <v>67.576271186440664</v>
      </c>
      <c r="D26" s="3">
        <v>67.576271186440664</v>
      </c>
      <c r="E26" s="3">
        <f t="shared" si="0"/>
        <v>67.576271186440664</v>
      </c>
      <c r="F26" s="3">
        <v>67.576271186440664</v>
      </c>
    </row>
    <row r="27" spans="1:6" x14ac:dyDescent="0.35">
      <c r="A27" s="1" t="s">
        <v>26</v>
      </c>
      <c r="B27" s="3">
        <v>84.050847457627114</v>
      </c>
      <c r="C27" s="3">
        <v>84.050847457627114</v>
      </c>
      <c r="D27" s="3">
        <v>84.050847457627114</v>
      </c>
      <c r="E27" s="3">
        <f t="shared" si="0"/>
        <v>84.050847457627114</v>
      </c>
      <c r="F27" s="3">
        <v>84.050847457627114</v>
      </c>
    </row>
    <row r="28" spans="1:6" x14ac:dyDescent="0.35">
      <c r="A28" s="1" t="s">
        <v>27</v>
      </c>
      <c r="B28" s="3">
        <v>100</v>
      </c>
      <c r="C28" s="3">
        <v>100</v>
      </c>
      <c r="D28" s="3">
        <v>100</v>
      </c>
      <c r="E28" s="3">
        <f t="shared" si="0"/>
        <v>100</v>
      </c>
      <c r="F28" s="3">
        <v>100</v>
      </c>
    </row>
    <row r="29" spans="1:6" x14ac:dyDescent="0.35">
      <c r="A29" s="1" t="s">
        <v>28</v>
      </c>
      <c r="B29" s="3">
        <v>49.423728813559329</v>
      </c>
      <c r="C29" s="3">
        <v>49.423728813559329</v>
      </c>
      <c r="D29" s="3">
        <v>49.423728813559329</v>
      </c>
      <c r="E29" s="3">
        <f t="shared" si="0"/>
        <v>49.423728813559329</v>
      </c>
      <c r="F29" s="3">
        <v>49.423728813559329</v>
      </c>
    </row>
    <row r="30" spans="1:6" x14ac:dyDescent="0.35">
      <c r="A30" s="1" t="s">
        <v>29</v>
      </c>
      <c r="B30" s="3">
        <v>78.193220338983039</v>
      </c>
      <c r="C30" s="3">
        <v>79.718644067796603</v>
      </c>
      <c r="D30" s="3">
        <v>81.244067796610167</v>
      </c>
      <c r="E30" s="3">
        <f t="shared" si="0"/>
        <v>81.244067796610167</v>
      </c>
      <c r="F30" s="3">
        <v>82.769491525423717</v>
      </c>
    </row>
    <row r="31" spans="1:6" x14ac:dyDescent="0.35">
      <c r="A31" s="1" t="s">
        <v>30</v>
      </c>
      <c r="B31" s="3">
        <v>89.084745762711862</v>
      </c>
      <c r="C31" s="3">
        <v>89.084745762711862</v>
      </c>
      <c r="D31" s="3">
        <v>89.084745762711862</v>
      </c>
      <c r="E31" s="3">
        <f t="shared" si="0"/>
        <v>89.084745762711862</v>
      </c>
      <c r="F31" s="3">
        <v>89.084745762711862</v>
      </c>
    </row>
    <row r="32" spans="1:6" x14ac:dyDescent="0.35">
      <c r="A32" s="1" t="s">
        <v>31</v>
      </c>
      <c r="B32" s="3">
        <v>100</v>
      </c>
      <c r="C32" s="3">
        <v>100</v>
      </c>
      <c r="D32" s="3">
        <v>100</v>
      </c>
      <c r="E32" s="3">
        <f t="shared" si="0"/>
        <v>100</v>
      </c>
      <c r="F32" s="3">
        <v>100</v>
      </c>
    </row>
    <row r="33" spans="1:6" x14ac:dyDescent="0.35">
      <c r="A33" s="1" t="s">
        <v>32</v>
      </c>
      <c r="B33" s="3">
        <v>100</v>
      </c>
      <c r="C33" s="3">
        <v>100</v>
      </c>
      <c r="D33" s="3">
        <v>100</v>
      </c>
      <c r="E33" s="3">
        <f t="shared" si="0"/>
        <v>100</v>
      </c>
      <c r="F33" s="3">
        <v>100</v>
      </c>
    </row>
    <row r="34" spans="1:6" x14ac:dyDescent="0.35">
      <c r="A34" s="1" t="s">
        <v>33</v>
      </c>
      <c r="B34" s="3">
        <v>51.101694915254235</v>
      </c>
      <c r="C34" s="3">
        <v>51.101694915254235</v>
      </c>
      <c r="D34" s="3">
        <v>51.101694915254235</v>
      </c>
      <c r="E34" s="3">
        <f t="shared" si="0"/>
        <v>51.101694915254235</v>
      </c>
      <c r="F34" s="3">
        <v>51.101694915254235</v>
      </c>
    </row>
    <row r="35" spans="1:6" x14ac:dyDescent="0.35">
      <c r="A35" s="1" t="s">
        <v>34</v>
      </c>
      <c r="B35" s="3">
        <v>51.101694915254235</v>
      </c>
      <c r="C35" s="3">
        <v>51.101694915254235</v>
      </c>
      <c r="D35" s="3">
        <v>51.101694915254235</v>
      </c>
      <c r="E35" s="3">
        <f t="shared" si="0"/>
        <v>51.101694915254235</v>
      </c>
      <c r="F35" s="3">
        <v>51.101694915254235</v>
      </c>
    </row>
    <row r="36" spans="1:6" x14ac:dyDescent="0.35">
      <c r="A36" s="1" t="s">
        <v>35</v>
      </c>
      <c r="B36" s="3">
        <v>0</v>
      </c>
      <c r="C36" s="3">
        <v>0</v>
      </c>
      <c r="D36" s="3">
        <v>0</v>
      </c>
      <c r="E36" s="3">
        <f t="shared" si="0"/>
        <v>0</v>
      </c>
      <c r="F36" s="3">
        <v>0</v>
      </c>
    </row>
    <row r="37" spans="1:6" x14ac:dyDescent="0.35">
      <c r="A37" s="1" t="s">
        <v>36</v>
      </c>
      <c r="B37" s="3">
        <v>100</v>
      </c>
      <c r="C37" s="3">
        <v>100</v>
      </c>
      <c r="D37" s="3">
        <v>100</v>
      </c>
      <c r="E37" s="3">
        <f t="shared" si="0"/>
        <v>100</v>
      </c>
      <c r="F37" s="3">
        <v>100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topLeftCell="A13" workbookViewId="0">
      <selection activeCell="E2" sqref="E2:E37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1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35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1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35">
      <c r="A6" s="1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1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35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35">
      <c r="A12" s="1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1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1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1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1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35">
      <c r="A19" s="1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35">
      <c r="A20" s="1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35">
      <c r="A21" s="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35">
      <c r="A22" s="1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35">
      <c r="A23" s="1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35">
      <c r="A24" s="1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35">
      <c r="A25" s="1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35">
      <c r="A26" s="1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35">
      <c r="A27" s="1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35">
      <c r="A28" s="1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35">
      <c r="A29" s="1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35">
      <c r="A30" s="1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35">
      <c r="A31" s="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3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3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3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35">
      <c r="A35" s="1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35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35">
      <c r="A37" s="1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7"/>
  <sheetViews>
    <sheetView workbookViewId="0">
      <selection activeCell="E2" sqref="E2:E37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1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35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1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35">
      <c r="A6" s="1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1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35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35">
      <c r="A12" s="1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1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1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1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1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35">
      <c r="A19" s="1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35">
      <c r="A20" s="1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35">
      <c r="A21" s="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35">
      <c r="A22" s="1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35">
      <c r="A23" s="1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35">
      <c r="A24" s="1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35">
      <c r="A25" s="1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35">
      <c r="A26" s="1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35">
      <c r="A27" s="1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35">
      <c r="A28" s="1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35">
      <c r="A29" s="1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35">
      <c r="A30" s="1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35">
      <c r="A31" s="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3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3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3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35">
      <c r="A35" s="1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35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35">
      <c r="A37" s="1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0"/>
  <sheetViews>
    <sheetView workbookViewId="0">
      <selection activeCell="G11" sqref="G11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6" x14ac:dyDescent="0.35">
      <c r="A2" s="1" t="s">
        <v>1</v>
      </c>
      <c r="B2">
        <f>B$6*[1]Data!N15/100</f>
        <v>0</v>
      </c>
      <c r="C2">
        <f>C$6*[1]Data!O15/100</f>
        <v>0.18368934232780693</v>
      </c>
      <c r="D2">
        <f>D$6*[1]Data!P15/100</f>
        <v>1.9325595332358321</v>
      </c>
      <c r="E2">
        <f>E$6*[1]Data!Q15/100</f>
        <v>5.1019571677425963</v>
      </c>
    </row>
    <row r="3" spans="1:6" x14ac:dyDescent="0.35">
      <c r="A3" s="1" t="s">
        <v>2</v>
      </c>
      <c r="B3">
        <f>B$6*[1]Data!N16/100</f>
        <v>0</v>
      </c>
      <c r="C3">
        <f>C$6*[1]Data!O16/100</f>
        <v>0.11322405937016257</v>
      </c>
      <c r="D3">
        <f>D$6*[1]Data!P16/100</f>
        <v>1.1912081155856133</v>
      </c>
      <c r="E3">
        <f>E$6*[1]Data!Q16/100</f>
        <v>3.1447894251460191</v>
      </c>
    </row>
    <row r="4" spans="1:6" x14ac:dyDescent="0.35">
      <c r="A4" s="1" t="s">
        <v>3</v>
      </c>
      <c r="B4">
        <f>B$6*[1]Data!N17/100</f>
        <v>0</v>
      </c>
      <c r="C4">
        <f>C$6*[1]Data!O17/100</f>
        <v>0.21526959479468835</v>
      </c>
      <c r="D4">
        <f>D$6*[1]Data!P17/100</f>
        <v>2.2648091738162441</v>
      </c>
      <c r="E4">
        <f>E$6*[1]Data!Q17/100</f>
        <v>5.9790962188748846</v>
      </c>
      <c r="F4" t="s">
        <v>49</v>
      </c>
    </row>
    <row r="5" spans="1:6" x14ac:dyDescent="0.35">
      <c r="A5" s="1" t="s">
        <v>4</v>
      </c>
      <c r="B5">
        <f>B$6*[1]Data!N18/100</f>
        <v>0</v>
      </c>
      <c r="C5">
        <f>C$6*[1]Data!O18/100</f>
        <v>0</v>
      </c>
      <c r="D5">
        <v>22</v>
      </c>
      <c r="E5">
        <v>44</v>
      </c>
      <c r="F5" t="s">
        <v>40</v>
      </c>
    </row>
    <row r="6" spans="1:6" x14ac:dyDescent="0.35">
      <c r="A6" s="1" t="s">
        <v>5</v>
      </c>
      <c r="B6">
        <v>0</v>
      </c>
      <c r="C6">
        <f>24380/3385763*100</f>
        <v>0.7200740276268599</v>
      </c>
      <c r="D6" s="5">
        <f>(50/660)*100</f>
        <v>7.5757575757575761</v>
      </c>
      <c r="E6" s="5">
        <f>(120/600)*100</f>
        <v>20</v>
      </c>
      <c r="F6" t="s">
        <v>44</v>
      </c>
    </row>
    <row r="7" spans="1:6" x14ac:dyDescent="0.35">
      <c r="A7" s="1" t="s">
        <v>6</v>
      </c>
      <c r="B7">
        <f>B$6*[1]Data!N20/100</f>
        <v>0</v>
      </c>
      <c r="C7">
        <f>C$6*[1]Data!O20/100</f>
        <v>5.3937300358154985E-2</v>
      </c>
      <c r="D7">
        <f>D$6*[1]Data!P20/100</f>
        <v>0.56746375529037685</v>
      </c>
      <c r="E7">
        <f>E$6*[1]Data!Q20/100</f>
        <v>1.4981043139665948</v>
      </c>
      <c r="F7" t="s">
        <v>45</v>
      </c>
    </row>
    <row r="8" spans="1:6" x14ac:dyDescent="0.35">
      <c r="A8" s="1" t="s">
        <v>7</v>
      </c>
      <c r="B8">
        <f>B$6*[1]Data!N21/100</f>
        <v>0</v>
      </c>
      <c r="C8">
        <f>C$6*[1]Data!O21/100</f>
        <v>3.7372424940363205E-2</v>
      </c>
      <c r="D8">
        <f>D$6*[1]Data!P21/100</f>
        <v>0.39318795082705316</v>
      </c>
      <c r="E8">
        <f>E$6*[1]Data!Q21/100</f>
        <v>1.0380161901834202</v>
      </c>
      <c r="F8" t="s">
        <v>47</v>
      </c>
    </row>
    <row r="9" spans="1:6" x14ac:dyDescent="0.35">
      <c r="A9" s="1" t="s">
        <v>8</v>
      </c>
      <c r="B9">
        <f>B$6*[1]Data!N22/100</f>
        <v>0</v>
      </c>
      <c r="C9">
        <f>C$6*[1]Data!O22/100</f>
        <v>7.422835042449237E-2</v>
      </c>
      <c r="D9">
        <f>D$6*[1]Data!P22/100</f>
        <v>0.78094191220536135</v>
      </c>
      <c r="E9">
        <f>E$6*[1]Data!Q22/100</f>
        <v>2.0616866482221541</v>
      </c>
      <c r="F9" t="s">
        <v>48</v>
      </c>
    </row>
    <row r="10" spans="1:6" x14ac:dyDescent="0.35">
      <c r="A10" s="1" t="s">
        <v>9</v>
      </c>
      <c r="B10">
        <f>B$6*[1]Data!N23/100</f>
        <v>0</v>
      </c>
      <c r="C10">
        <f>C$6*[1]Data!O23/100</f>
        <v>0.36162340500043449</v>
      </c>
      <c r="D10">
        <f>D$6*[1]Data!P23/100</f>
        <v>3.8045688983285051</v>
      </c>
      <c r="E10">
        <f>E$6*[1]Data!Q23/100</f>
        <v>10.044061891587251</v>
      </c>
    </row>
    <row r="11" spans="1:6" x14ac:dyDescent="0.35">
      <c r="A11" s="1" t="s">
        <v>10</v>
      </c>
      <c r="B11">
        <f>B$6*[1]Data!N24/100</f>
        <v>0</v>
      </c>
      <c r="C11">
        <f>C$6*[1]Data!O24/100</f>
        <v>0.8304573399877353</v>
      </c>
      <c r="D11">
        <f>D$6*[1]Data!P24/100</f>
        <v>8.7370787493750921</v>
      </c>
      <c r="E11">
        <f>E$6*[1]Data!Q24/100</f>
        <v>23.065887898350237</v>
      </c>
    </row>
    <row r="12" spans="1:6" x14ac:dyDescent="0.35">
      <c r="A12" s="1" t="s">
        <v>11</v>
      </c>
      <c r="B12">
        <f>B$6*[1]Data!N25/100</f>
        <v>0</v>
      </c>
      <c r="C12">
        <f>C$6*[1]Data!O25/100</f>
        <v>3.1727823740091169E-3</v>
      </c>
      <c r="D12">
        <f>D$6*[1]Data!P25/100</f>
        <v>3.3380220899433932E-2</v>
      </c>
      <c r="E12">
        <f>E$6*[1]Data!Q25/100</f>
        <v>8.8123783174505574E-2</v>
      </c>
    </row>
    <row r="13" spans="1:6" x14ac:dyDescent="0.35">
      <c r="A13" s="1" t="s">
        <v>12</v>
      </c>
      <c r="B13">
        <f>B$6*[1]Data!N26/100</f>
        <v>0</v>
      </c>
      <c r="C13">
        <f>C$6*[1]Data!O26/100</f>
        <v>0.31410545502690257</v>
      </c>
      <c r="D13">
        <f>D$6*[1]Data!P26/100</f>
        <v>3.3046418690439587</v>
      </c>
      <c r="E13">
        <f>E$6*[1]Data!Q26/100</f>
        <v>8.7242545342760511</v>
      </c>
    </row>
    <row r="14" spans="1:6" x14ac:dyDescent="0.35">
      <c r="A14" s="1" t="s">
        <v>13</v>
      </c>
      <c r="B14">
        <f>B$6*[1]Data!N27/100</f>
        <v>0</v>
      </c>
      <c r="C14">
        <f>C$6*[1]Data!O27/100</f>
        <v>0</v>
      </c>
      <c r="D14">
        <f>D$6*[1]Data!P27/100</f>
        <v>0</v>
      </c>
      <c r="E14">
        <f>E$6*[1]Data!Q27/100</f>
        <v>0</v>
      </c>
    </row>
    <row r="15" spans="1:6" x14ac:dyDescent="0.35">
      <c r="A15" s="1" t="s">
        <v>14</v>
      </c>
      <c r="B15">
        <f>B$6*[1]Data!N28/100</f>
        <v>0</v>
      </c>
      <c r="C15">
        <f>C$6*[1]Data!O28/100</f>
        <v>9.0313619204352533E-2</v>
      </c>
      <c r="D15">
        <f>D$6*[1]Data!P28/100</f>
        <v>0.95017186932342168</v>
      </c>
      <c r="E15">
        <f>E$6*[1]Data!Q28/100</f>
        <v>2.5084537350138332</v>
      </c>
    </row>
    <row r="16" spans="1:6" x14ac:dyDescent="0.35">
      <c r="A16" s="1" t="s">
        <v>15</v>
      </c>
      <c r="B16">
        <f>B$6*[1]Data!N29/100</f>
        <v>0</v>
      </c>
      <c r="C16">
        <f>C$6*[1]Data!O29/100</f>
        <v>0.11643373456247412</v>
      </c>
      <c r="D16">
        <f>D$6*[1]Data!P29/100</f>
        <v>1.2249764785885291</v>
      </c>
      <c r="E16">
        <f>E$6*[1]Data!Q29/100</f>
        <v>3.2339379034737163</v>
      </c>
    </row>
    <row r="17" spans="1:6" x14ac:dyDescent="0.35">
      <c r="A17" s="1" t="s">
        <v>16</v>
      </c>
      <c r="B17">
        <f>B$6*[1]Data!N30/100</f>
        <v>0</v>
      </c>
      <c r="C17">
        <f>C$6*[1]Data!O30/100</f>
        <v>4.5747094695015172E-3</v>
      </c>
      <c r="D17">
        <f>D$6*[1]Data!P30/100</f>
        <v>4.8129620831741944E-2</v>
      </c>
      <c r="E17">
        <f>E$6*[1]Data!Q30/100</f>
        <v>0.12706219899579874</v>
      </c>
    </row>
    <row r="18" spans="1:6" x14ac:dyDescent="0.35">
      <c r="A18" s="1" t="s">
        <v>17</v>
      </c>
      <c r="B18">
        <f>B$6*[1]Data!N31/100</f>
        <v>0</v>
      </c>
      <c r="C18">
        <f>C$6*[1]Data!O31/100</f>
        <v>8.249234172423707E-2</v>
      </c>
      <c r="D18">
        <f>D$6*[1]Data!P31/100</f>
        <v>0.86788574338528235</v>
      </c>
      <c r="E18">
        <f>E$6*[1]Data!Q31/100</f>
        <v>2.2912183625371454</v>
      </c>
    </row>
    <row r="19" spans="1:6" x14ac:dyDescent="0.35">
      <c r="A19" s="1" t="s">
        <v>18</v>
      </c>
      <c r="B19">
        <f>B$6*[1]Data!N32/100</f>
        <v>0</v>
      </c>
      <c r="C19">
        <f>C$6*[1]Data!O32/100</f>
        <v>0</v>
      </c>
      <c r="D19">
        <f>D$6*[1]Data!P32/100</f>
        <v>0</v>
      </c>
      <c r="E19">
        <f>E$6*[1]Data!Q32/100</f>
        <v>0</v>
      </c>
    </row>
    <row r="20" spans="1:6" x14ac:dyDescent="0.35">
      <c r="A20" s="1" t="s">
        <v>19</v>
      </c>
      <c r="B20">
        <f>B$6*[1]Data!N33/100</f>
        <v>0</v>
      </c>
      <c r="C20">
        <f>C$6*[1]Data!O33/100</f>
        <v>1.6004104579594827</v>
      </c>
      <c r="D20">
        <f>D$6*[1]Data!P33/100</f>
        <v>16.837604449040047</v>
      </c>
      <c r="E20">
        <f>E$6*[1]Data!Q33/100</f>
        <v>44.451275745465722</v>
      </c>
    </row>
    <row r="21" spans="1:6" x14ac:dyDescent="0.35">
      <c r="A21" s="1" t="s">
        <v>20</v>
      </c>
      <c r="B21">
        <f>B$6*[1]Data!N34/100</f>
        <v>0</v>
      </c>
      <c r="C21">
        <f>C$6*[1]Data!O34/100</f>
        <v>4.6558736697668676E-2</v>
      </c>
      <c r="D21">
        <f>D$6*[1]Data!P34/100</f>
        <v>0.48983533459401885</v>
      </c>
      <c r="E21">
        <f>E$6*[1]Data!Q34/100</f>
        <v>1.2931652833282099</v>
      </c>
    </row>
    <row r="22" spans="1:6" x14ac:dyDescent="0.35">
      <c r="A22" s="1" t="s">
        <v>21</v>
      </c>
      <c r="B22">
        <f>B$6*[1]Data!N35/100</f>
        <v>0</v>
      </c>
      <c r="C22">
        <f>C$6*[1]Data!O35/100</f>
        <v>8.9280620291884466E-2</v>
      </c>
      <c r="D22">
        <f>D$6*[1]Data!P35/100</f>
        <v>0.93930389042593165</v>
      </c>
      <c r="E22">
        <f>E$6*[1]Data!Q35/100</f>
        <v>2.4797622707244589</v>
      </c>
    </row>
    <row r="23" spans="1:6" x14ac:dyDescent="0.35">
      <c r="A23" s="1" t="s">
        <v>22</v>
      </c>
      <c r="B23">
        <f>B$6*[1]Data!N36/100</f>
        <v>0</v>
      </c>
      <c r="C23">
        <f>C$6*[1]Data!O36/100</f>
        <v>1.6933803600816102E-2</v>
      </c>
      <c r="D23">
        <f>D$6*[1]Data!P36/100</f>
        <v>0.17815722549814159</v>
      </c>
      <c r="E23">
        <f>E$6*[1]Data!Q36/100</f>
        <v>0.47033507531509372</v>
      </c>
    </row>
    <row r="24" spans="1:6" x14ac:dyDescent="0.35">
      <c r="A24" s="1" t="s">
        <v>23</v>
      </c>
      <c r="B24">
        <f>B$6*[1]Data!N37/100</f>
        <v>0</v>
      </c>
      <c r="C24">
        <f>C$6*[1]Data!O37/100</f>
        <v>0.12429190486089205</v>
      </c>
      <c r="D24">
        <f>D$6*[1]Data!P37/100</f>
        <v>1.3076507466301504</v>
      </c>
      <c r="E24">
        <f>E$6*[1]Data!Q37/100</f>
        <v>3.4521979711035966</v>
      </c>
    </row>
    <row r="25" spans="1:6" x14ac:dyDescent="0.35">
      <c r="A25" s="1" t="s">
        <v>24</v>
      </c>
      <c r="B25">
        <f>B$6*[1]Data!N38/100</f>
        <v>0</v>
      </c>
      <c r="C25">
        <f>C$6*[1]Data!O38/100</f>
        <v>3.3572464655212747E-3</v>
      </c>
      <c r="D25">
        <f>D$6*[1]Data!P38/100</f>
        <v>3.532093141684288E-2</v>
      </c>
      <c r="E25">
        <f>E$6*[1]Data!Q38/100</f>
        <v>9.3247258940465191E-2</v>
      </c>
    </row>
    <row r="26" spans="1:6" x14ac:dyDescent="0.35">
      <c r="A26" s="1" t="s">
        <v>25</v>
      </c>
      <c r="B26">
        <f>B$6*[1]Data!N39/100</f>
        <v>0</v>
      </c>
      <c r="C26">
        <f>C$6*[1]Data!O39/100</f>
        <v>7.6146776976218813E-2</v>
      </c>
      <c r="D26">
        <f>D$6*[1]Data!P39/100</f>
        <v>0.80112530158641448</v>
      </c>
      <c r="E26">
        <f>E$6*[1]Data!Q39/100</f>
        <v>2.1149707961881341</v>
      </c>
    </row>
    <row r="27" spans="1:6" x14ac:dyDescent="0.35">
      <c r="A27" s="1" t="s">
        <v>26</v>
      </c>
      <c r="B27">
        <f>B$6*[1]Data!N40/100</f>
        <v>0</v>
      </c>
      <c r="C27">
        <f>C$6*[1]Data!O40/100</f>
        <v>0.14591109638611696</v>
      </c>
      <c r="D27">
        <f>D$6*[1]Data!P40/100</f>
        <v>1.5351020192704792</v>
      </c>
      <c r="E27">
        <f>E$6*[1]Data!Q40/100</f>
        <v>4.0526693308740649</v>
      </c>
    </row>
    <row r="28" spans="1:6" x14ac:dyDescent="0.35">
      <c r="A28" s="1" t="s">
        <v>27</v>
      </c>
      <c r="B28">
        <f>B$6*[1]Data!N41/100</f>
        <v>0</v>
      </c>
      <c r="C28">
        <f>C$6*[1]Data!O41/100</f>
        <v>0</v>
      </c>
      <c r="D28">
        <f>D$6*[1]Data!P41/100</f>
        <v>0</v>
      </c>
      <c r="E28">
        <f>E$6*[1]Data!Q41/100</f>
        <v>0</v>
      </c>
      <c r="F28" t="s">
        <v>50</v>
      </c>
    </row>
    <row r="29" spans="1:6" x14ac:dyDescent="0.35">
      <c r="A29" s="1" t="s">
        <v>28</v>
      </c>
      <c r="B29">
        <f>B$6*[1]Data!N42/100</f>
        <v>0</v>
      </c>
      <c r="C29">
        <f>C$6*[1]Data!O42/100</f>
        <v>0.76486190904601192</v>
      </c>
      <c r="D29">
        <f>D$6*[1]Data!P42/100</f>
        <v>8.0469620893844702</v>
      </c>
      <c r="E29">
        <f>E$6*[1]Data!Q42/100</f>
        <v>21.243979915974997</v>
      </c>
    </row>
    <row r="30" spans="1:6" x14ac:dyDescent="0.35">
      <c r="A30" s="1" t="s">
        <v>29</v>
      </c>
      <c r="B30">
        <f>B$6*[1]Data!N43/100</f>
        <v>0</v>
      </c>
      <c r="C30">
        <f>C$6*[1]Data!O43/100</f>
        <v>5.5634370000066852E-2</v>
      </c>
      <c r="D30">
        <f>D$6*[1]Data!P43/100</f>
        <v>0.5853182920505392</v>
      </c>
      <c r="E30">
        <f>E$6*[1]Data!Q43/100</f>
        <v>1.5452402910134238</v>
      </c>
    </row>
    <row r="31" spans="1:6" x14ac:dyDescent="0.35">
      <c r="A31" s="1" t="s">
        <v>30</v>
      </c>
      <c r="B31">
        <f>AVERAGE(B$2:B$30)</f>
        <v>0</v>
      </c>
      <c r="C31">
        <f t="shared" ref="C31:E37" si="0">AVERAGE(C$2:C$30)</f>
        <v>0.21118466929230531</v>
      </c>
      <c r="D31">
        <f t="shared" si="0"/>
        <v>2.9804531636686571</v>
      </c>
      <c r="E31">
        <f t="shared" si="0"/>
        <v>7.3828791107059439</v>
      </c>
      <c r="F31" t="s">
        <v>51</v>
      </c>
    </row>
    <row r="32" spans="1:6" x14ac:dyDescent="0.35">
      <c r="A32" s="1" t="s">
        <v>31</v>
      </c>
      <c r="B32">
        <f t="shared" ref="B32:B37" si="1">AVERAGE(B$2:B$30)</f>
        <v>0</v>
      </c>
      <c r="C32">
        <f t="shared" si="0"/>
        <v>0.21118466929230531</v>
      </c>
      <c r="D32">
        <f t="shared" si="0"/>
        <v>2.9804531636686571</v>
      </c>
      <c r="E32">
        <f t="shared" si="0"/>
        <v>7.3828791107059439</v>
      </c>
    </row>
    <row r="33" spans="1:5" x14ac:dyDescent="0.35">
      <c r="A33" s="1" t="s">
        <v>32</v>
      </c>
      <c r="B33">
        <f t="shared" si="1"/>
        <v>0</v>
      </c>
      <c r="C33">
        <f t="shared" si="0"/>
        <v>0.21118466929230531</v>
      </c>
      <c r="D33">
        <f t="shared" si="0"/>
        <v>2.9804531636686571</v>
      </c>
      <c r="E33">
        <f t="shared" si="0"/>
        <v>7.3828791107059439</v>
      </c>
    </row>
    <row r="34" spans="1:5" x14ac:dyDescent="0.35">
      <c r="A34" s="1" t="s">
        <v>33</v>
      </c>
      <c r="B34">
        <f t="shared" si="1"/>
        <v>0</v>
      </c>
      <c r="C34">
        <f t="shared" si="0"/>
        <v>0.21118466929230531</v>
      </c>
      <c r="D34">
        <f t="shared" si="0"/>
        <v>2.9804531636686571</v>
      </c>
      <c r="E34">
        <f t="shared" si="0"/>
        <v>7.3828791107059439</v>
      </c>
    </row>
    <row r="35" spans="1:5" x14ac:dyDescent="0.35">
      <c r="A35" s="1" t="s">
        <v>34</v>
      </c>
      <c r="B35">
        <f t="shared" si="1"/>
        <v>0</v>
      </c>
      <c r="C35">
        <f t="shared" si="0"/>
        <v>0.21118466929230531</v>
      </c>
      <c r="D35">
        <f t="shared" si="0"/>
        <v>2.9804531636686571</v>
      </c>
      <c r="E35">
        <f t="shared" si="0"/>
        <v>7.3828791107059439</v>
      </c>
    </row>
    <row r="36" spans="1:5" x14ac:dyDescent="0.35">
      <c r="A36" s="1" t="s">
        <v>35</v>
      </c>
      <c r="B36">
        <f t="shared" si="1"/>
        <v>0</v>
      </c>
      <c r="C36">
        <f t="shared" si="0"/>
        <v>0.21118466929230531</v>
      </c>
      <c r="D36">
        <f t="shared" si="0"/>
        <v>2.9804531636686571</v>
      </c>
      <c r="E36">
        <f t="shared" si="0"/>
        <v>7.3828791107059439</v>
      </c>
    </row>
    <row r="37" spans="1:5" x14ac:dyDescent="0.35">
      <c r="A37" s="1" t="s">
        <v>36</v>
      </c>
      <c r="B37">
        <f t="shared" si="1"/>
        <v>0</v>
      </c>
      <c r="C37">
        <f t="shared" si="0"/>
        <v>0.21118466929230531</v>
      </c>
      <c r="D37">
        <f t="shared" si="0"/>
        <v>2.9804531636686571</v>
      </c>
      <c r="E37">
        <f t="shared" si="0"/>
        <v>7.3828791107059439</v>
      </c>
    </row>
    <row r="40" spans="1:5" x14ac:dyDescent="0.35">
      <c r="A40" s="6" t="s">
        <v>46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"/>
  <sheetViews>
    <sheetView workbookViewId="0">
      <selection activeCell="G6" sqref="G6"/>
    </sheetView>
  </sheetViews>
  <sheetFormatPr baseColWidth="10" defaultRowHeight="14.5" x14ac:dyDescent="0.35"/>
  <sheetData>
    <row r="1" spans="1:5" x14ac:dyDescent="0.3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35">
      <c r="A2" s="1" t="s">
        <v>1</v>
      </c>
      <c r="B2">
        <f>B$6*[1]Data!N15/100</f>
        <v>0</v>
      </c>
      <c r="C2">
        <f>C$6*[1]Data!O15/100</f>
        <v>0.18368934232780693</v>
      </c>
      <c r="D2">
        <f>D$6*[1]Data!P15/100</f>
        <v>1.5943616149195614</v>
      </c>
      <c r="E2">
        <f>E$6*[1]Data!Q15/100</f>
        <v>3.9859040372989032</v>
      </c>
    </row>
    <row r="3" spans="1:5" x14ac:dyDescent="0.35">
      <c r="A3" s="1" t="s">
        <v>2</v>
      </c>
      <c r="B3">
        <f>B$6*[1]Data!N16/100</f>
        <v>0</v>
      </c>
      <c r="C3">
        <f>C$6*[1]Data!O16/100</f>
        <v>0.11322405937016257</v>
      </c>
      <c r="D3">
        <f>D$6*[1]Data!P16/100</f>
        <v>0.98274669535813108</v>
      </c>
      <c r="E3">
        <f>E$6*[1]Data!Q16/100</f>
        <v>2.4568667383953273</v>
      </c>
    </row>
    <row r="4" spans="1:5" x14ac:dyDescent="0.35">
      <c r="A4" s="1" t="s">
        <v>3</v>
      </c>
      <c r="B4">
        <f>B$6*[1]Data!N17/100</f>
        <v>0</v>
      </c>
      <c r="C4">
        <f>C$6*[1]Data!O17/100</f>
        <v>0.21526959479468835</v>
      </c>
      <c r="D4">
        <f>D$6*[1]Data!P17/100</f>
        <v>1.8684675683984013</v>
      </c>
      <c r="E4">
        <f>E$6*[1]Data!Q17/100</f>
        <v>4.6711689209960028</v>
      </c>
    </row>
    <row r="5" spans="1:5" x14ac:dyDescent="0.35">
      <c r="A5" s="1" t="s">
        <v>4</v>
      </c>
      <c r="B5">
        <v>0</v>
      </c>
      <c r="C5">
        <v>0</v>
      </c>
      <c r="D5">
        <v>10</v>
      </c>
      <c r="E5">
        <v>20</v>
      </c>
    </row>
    <row r="6" spans="1:5" x14ac:dyDescent="0.35">
      <c r="A6" s="1" t="s">
        <v>5</v>
      </c>
      <c r="B6">
        <v>0</v>
      </c>
      <c r="C6">
        <f>24380/3385763*100</f>
        <v>0.7200740276268599</v>
      </c>
      <c r="D6">
        <f>20/320*100</f>
        <v>6.25</v>
      </c>
      <c r="E6">
        <f>(50/320)*100</f>
        <v>15.625</v>
      </c>
    </row>
    <row r="7" spans="1:5" x14ac:dyDescent="0.35">
      <c r="A7" s="1" t="s">
        <v>6</v>
      </c>
      <c r="B7">
        <f>B$6*[1]Data!N20/100</f>
        <v>0</v>
      </c>
      <c r="C7">
        <f>C$6*[1]Data!O20/100</f>
        <v>5.3937300358154985E-2</v>
      </c>
      <c r="D7">
        <f>D$6*[1]Data!P20/100</f>
        <v>0.46815759811456092</v>
      </c>
      <c r="E7">
        <f>E$6*[1]Data!Q20/100</f>
        <v>1.1703939952864022</v>
      </c>
    </row>
    <row r="8" spans="1:5" x14ac:dyDescent="0.35">
      <c r="A8" s="1" t="s">
        <v>7</v>
      </c>
      <c r="B8">
        <f>B$6*[1]Data!N21/100</f>
        <v>0</v>
      </c>
      <c r="C8">
        <f>C$6*[1]Data!O21/100</f>
        <v>3.7372424940363205E-2</v>
      </c>
      <c r="D8">
        <f>D$6*[1]Data!P21/100</f>
        <v>0.32438005943231885</v>
      </c>
      <c r="E8">
        <f>E$6*[1]Data!Q21/100</f>
        <v>0.81095014858079706</v>
      </c>
    </row>
    <row r="9" spans="1:5" x14ac:dyDescent="0.35">
      <c r="A9" s="1" t="s">
        <v>8</v>
      </c>
      <c r="B9">
        <f>B$6*[1]Data!N22/100</f>
        <v>0</v>
      </c>
      <c r="C9">
        <f>C$6*[1]Data!O22/100</f>
        <v>7.422835042449237E-2</v>
      </c>
      <c r="D9">
        <f>D$6*[1]Data!P22/100</f>
        <v>0.6442770775694231</v>
      </c>
      <c r="E9">
        <f>E$6*[1]Data!Q22/100</f>
        <v>1.6106926939235577</v>
      </c>
    </row>
    <row r="10" spans="1:5" x14ac:dyDescent="0.35">
      <c r="A10" s="1" t="s">
        <v>9</v>
      </c>
      <c r="B10">
        <f>B$6*[1]Data!N23/100</f>
        <v>0</v>
      </c>
      <c r="C10">
        <f>C$6*[1]Data!O23/100</f>
        <v>0.36162340500043449</v>
      </c>
      <c r="D10">
        <f>D$6*[1]Data!P23/100</f>
        <v>3.1387693411210167</v>
      </c>
      <c r="E10">
        <f>E$6*[1]Data!Q23/100</f>
        <v>7.8469233528025404</v>
      </c>
    </row>
    <row r="11" spans="1:5" x14ac:dyDescent="0.35">
      <c r="A11" s="1" t="s">
        <v>10</v>
      </c>
      <c r="B11">
        <f>B$6*[1]Data!N24/100</f>
        <v>0</v>
      </c>
      <c r="C11">
        <f>C$6*[1]Data!O24/100</f>
        <v>0.8304573399877353</v>
      </c>
      <c r="D11">
        <f>D$6*[1]Data!P24/100</f>
        <v>7.2080899682344501</v>
      </c>
      <c r="E11">
        <f>E$6*[1]Data!Q24/100</f>
        <v>18.020224920586124</v>
      </c>
    </row>
    <row r="12" spans="1:5" x14ac:dyDescent="0.35">
      <c r="A12" s="1" t="s">
        <v>11</v>
      </c>
      <c r="B12">
        <f>B$6*[1]Data!N25/100</f>
        <v>0</v>
      </c>
      <c r="C12">
        <f>C$6*[1]Data!O25/100</f>
        <v>3.1727823740091169E-3</v>
      </c>
      <c r="D12">
        <f>D$6*[1]Data!P25/100</f>
        <v>2.7538682242032993E-2</v>
      </c>
      <c r="E12">
        <f>E$6*[1]Data!Q25/100</f>
        <v>6.8846705605082492E-2</v>
      </c>
    </row>
    <row r="13" spans="1:5" x14ac:dyDescent="0.35">
      <c r="A13" s="1" t="s">
        <v>12</v>
      </c>
      <c r="B13">
        <f>B$6*[1]Data!N26/100</f>
        <v>0</v>
      </c>
      <c r="C13">
        <f>C$6*[1]Data!O26/100</f>
        <v>0.31410545502690257</v>
      </c>
      <c r="D13">
        <f>D$6*[1]Data!P26/100</f>
        <v>2.7263295419612659</v>
      </c>
      <c r="E13">
        <f>E$6*[1]Data!Q26/100</f>
        <v>6.8158238549031651</v>
      </c>
    </row>
    <row r="14" spans="1:5" x14ac:dyDescent="0.35">
      <c r="A14" s="1" t="s">
        <v>13</v>
      </c>
      <c r="B14">
        <f>B$6*[1]Data!N27/100</f>
        <v>0</v>
      </c>
      <c r="C14">
        <f>C$6*[1]Data!O27/100</f>
        <v>0</v>
      </c>
      <c r="D14">
        <f>D$6*[1]Data!P27/100</f>
        <v>0</v>
      </c>
      <c r="E14">
        <f>E$6*[1]Data!Q27/100</f>
        <v>0</v>
      </c>
    </row>
    <row r="15" spans="1:5" x14ac:dyDescent="0.35">
      <c r="A15" s="1" t="s">
        <v>14</v>
      </c>
      <c r="B15">
        <f>B$6*[1]Data!N28/100</f>
        <v>0</v>
      </c>
      <c r="C15">
        <f>C$6*[1]Data!O28/100</f>
        <v>9.0313619204352533E-2</v>
      </c>
      <c r="D15">
        <f>D$6*[1]Data!P28/100</f>
        <v>0.78389179219182281</v>
      </c>
      <c r="E15">
        <f>E$6*[1]Data!Q28/100</f>
        <v>1.9597294804795569</v>
      </c>
    </row>
    <row r="16" spans="1:5" x14ac:dyDescent="0.35">
      <c r="A16" s="1" t="s">
        <v>15</v>
      </c>
      <c r="B16">
        <f>B$6*[1]Data!N29/100</f>
        <v>0</v>
      </c>
      <c r="C16">
        <f>C$6*[1]Data!O29/100</f>
        <v>0.11643373456247412</v>
      </c>
      <c r="D16">
        <f>D$6*[1]Data!P29/100</f>
        <v>1.0106055948355364</v>
      </c>
      <c r="E16">
        <f>E$6*[1]Data!Q29/100</f>
        <v>2.5265139870888409</v>
      </c>
    </row>
    <row r="17" spans="1:5" x14ac:dyDescent="0.35">
      <c r="A17" s="1" t="s">
        <v>16</v>
      </c>
      <c r="B17">
        <f>B$6*[1]Data!N30/100</f>
        <v>0</v>
      </c>
      <c r="C17">
        <f>C$6*[1]Data!O30/100</f>
        <v>4.5747094695015172E-3</v>
      </c>
      <c r="D17">
        <f>D$6*[1]Data!P30/100</f>
        <v>3.9706937186187105E-2</v>
      </c>
      <c r="E17">
        <f>E$6*[1]Data!Q30/100</f>
        <v>9.9267342965467756E-2</v>
      </c>
    </row>
    <row r="18" spans="1:5" x14ac:dyDescent="0.35">
      <c r="A18" s="1" t="s">
        <v>17</v>
      </c>
      <c r="B18">
        <f>B$6*[1]Data!N31/100</f>
        <v>0</v>
      </c>
      <c r="C18">
        <f>C$6*[1]Data!O31/100</f>
        <v>8.249234172423707E-2</v>
      </c>
      <c r="D18">
        <f>D$6*[1]Data!P31/100</f>
        <v>0.71600573829285796</v>
      </c>
      <c r="E18">
        <f>E$6*[1]Data!Q31/100</f>
        <v>1.7900143457321449</v>
      </c>
    </row>
    <row r="19" spans="1:5" x14ac:dyDescent="0.35">
      <c r="A19" s="1" t="s">
        <v>18</v>
      </c>
      <c r="B19">
        <f>B$6*[1]Data!N32/100</f>
        <v>0</v>
      </c>
      <c r="C19">
        <f>C$6*[1]Data!O32/100</f>
        <v>0</v>
      </c>
      <c r="D19">
        <f>D$6*[1]Data!P32/100</f>
        <v>0</v>
      </c>
      <c r="E19">
        <f>E$6*[1]Data!Q32/100</f>
        <v>0</v>
      </c>
    </row>
    <row r="20" spans="1:5" x14ac:dyDescent="0.35">
      <c r="A20" s="1" t="s">
        <v>19</v>
      </c>
      <c r="B20">
        <f>B$6*[1]Data!N33/100</f>
        <v>0</v>
      </c>
      <c r="C20">
        <f>C$6*[1]Data!O33/100</f>
        <v>1.6004104579594827</v>
      </c>
      <c r="D20">
        <f>D$6*[1]Data!P33/100</f>
        <v>13.891023670458036</v>
      </c>
      <c r="E20">
        <f>E$6*[1]Data!Q33/100</f>
        <v>34.727559176145093</v>
      </c>
    </row>
    <row r="21" spans="1:5" x14ac:dyDescent="0.35">
      <c r="A21" s="1" t="s">
        <v>20</v>
      </c>
      <c r="B21">
        <f>B$6*[1]Data!N34/100</f>
        <v>0</v>
      </c>
      <c r="C21">
        <f>C$6*[1]Data!O34/100</f>
        <v>4.6558736697668676E-2</v>
      </c>
      <c r="D21">
        <f>D$6*[1]Data!P34/100</f>
        <v>0.40411415104006548</v>
      </c>
      <c r="E21">
        <f>E$6*[1]Data!Q34/100</f>
        <v>1.0102853776001639</v>
      </c>
    </row>
    <row r="22" spans="1:5" x14ac:dyDescent="0.35">
      <c r="A22" s="1" t="s">
        <v>21</v>
      </c>
      <c r="B22">
        <f>B$6*[1]Data!N35/100</f>
        <v>0</v>
      </c>
      <c r="C22">
        <f>C$6*[1]Data!O35/100</f>
        <v>8.9280620291884466E-2</v>
      </c>
      <c r="D22">
        <f>D$6*[1]Data!P35/100</f>
        <v>0.77492570960139351</v>
      </c>
      <c r="E22">
        <f>E$6*[1]Data!Q35/100</f>
        <v>1.9373142740034837</v>
      </c>
    </row>
    <row r="23" spans="1:5" x14ac:dyDescent="0.35">
      <c r="A23" s="1" t="s">
        <v>22</v>
      </c>
      <c r="B23">
        <f>B$6*[1]Data!N36/100</f>
        <v>0</v>
      </c>
      <c r="C23">
        <f>C$6*[1]Data!O36/100</f>
        <v>1.6933803600816102E-2</v>
      </c>
      <c r="D23">
        <f>D$6*[1]Data!P36/100</f>
        <v>0.1469797110359668</v>
      </c>
      <c r="E23">
        <f>E$6*[1]Data!Q36/100</f>
        <v>0.36744927758991702</v>
      </c>
    </row>
    <row r="24" spans="1:5" x14ac:dyDescent="0.35">
      <c r="A24" s="1" t="s">
        <v>23</v>
      </c>
      <c r="B24">
        <f>B$6*[1]Data!N37/100</f>
        <v>0</v>
      </c>
      <c r="C24">
        <f>C$6*[1]Data!O37/100</f>
        <v>0.12429190486089205</v>
      </c>
      <c r="D24">
        <f>D$6*[1]Data!P37/100</f>
        <v>1.078811865969874</v>
      </c>
      <c r="E24">
        <f>E$6*[1]Data!Q37/100</f>
        <v>2.6970296649246848</v>
      </c>
    </row>
    <row r="25" spans="1:5" x14ac:dyDescent="0.35">
      <c r="A25" s="1" t="s">
        <v>24</v>
      </c>
      <c r="B25">
        <f>B$6*[1]Data!N38/100</f>
        <v>0</v>
      </c>
      <c r="C25">
        <f>C$6*[1]Data!O38/100</f>
        <v>3.3572464655212747E-3</v>
      </c>
      <c r="D25">
        <f>D$6*[1]Data!P38/100</f>
        <v>2.9139768418895377E-2</v>
      </c>
      <c r="E25">
        <f>E$6*[1]Data!Q38/100</f>
        <v>7.2849421047238433E-2</v>
      </c>
    </row>
    <row r="26" spans="1:5" x14ac:dyDescent="0.35">
      <c r="A26" s="1" t="s">
        <v>25</v>
      </c>
      <c r="B26">
        <f>B$6*[1]Data!N39/100</f>
        <v>0</v>
      </c>
      <c r="C26">
        <f>C$6*[1]Data!O39/100</f>
        <v>7.6146776976218813E-2</v>
      </c>
      <c r="D26">
        <f>D$6*[1]Data!P39/100</f>
        <v>0.66092837380879188</v>
      </c>
      <c r="E26">
        <f>E$6*[1]Data!Q39/100</f>
        <v>1.6523209345219798</v>
      </c>
    </row>
    <row r="27" spans="1:5" x14ac:dyDescent="0.35">
      <c r="A27" s="1" t="s">
        <v>26</v>
      </c>
      <c r="B27">
        <f>B$6*[1]Data!N40/100</f>
        <v>0</v>
      </c>
      <c r="C27">
        <f>C$6*[1]Data!O40/100</f>
        <v>0.14591109638611696</v>
      </c>
      <c r="D27">
        <f>D$6*[1]Data!P40/100</f>
        <v>1.2664591658981452</v>
      </c>
      <c r="E27">
        <f>E$6*[1]Data!Q40/100</f>
        <v>3.1661479147453635</v>
      </c>
    </row>
    <row r="28" spans="1:5" x14ac:dyDescent="0.35">
      <c r="A28" s="1" t="s">
        <v>27</v>
      </c>
      <c r="B28">
        <f>B$6*[1]Data!N41/100</f>
        <v>0</v>
      </c>
      <c r="C28">
        <f>C$6*[1]Data!O41/100</f>
        <v>0</v>
      </c>
      <c r="D28">
        <f>D$6*[1]Data!P41/100</f>
        <v>0</v>
      </c>
      <c r="E28">
        <f>E$6*[1]Data!Q41/100</f>
        <v>0</v>
      </c>
    </row>
    <row r="29" spans="1:5" x14ac:dyDescent="0.35">
      <c r="A29" s="1" t="s">
        <v>28</v>
      </c>
      <c r="B29">
        <f>B$6*[1]Data!N42/100</f>
        <v>0</v>
      </c>
      <c r="C29">
        <f>C$6*[1]Data!O42/100</f>
        <v>0.76486190904601192</v>
      </c>
      <c r="D29">
        <f>D$6*[1]Data!P42/100</f>
        <v>6.638743723742186</v>
      </c>
      <c r="E29">
        <f>E$6*[1]Data!Q42/100</f>
        <v>16.596859309355469</v>
      </c>
    </row>
    <row r="30" spans="1:5" x14ac:dyDescent="0.35">
      <c r="A30" s="1" t="s">
        <v>29</v>
      </c>
      <c r="B30">
        <f>B$6*[1]Data!N43/100</f>
        <v>0</v>
      </c>
      <c r="C30">
        <f>C$6*[1]Data!O43/100</f>
        <v>5.5634370000066852E-2</v>
      </c>
      <c r="D30">
        <f>D$6*[1]Data!P43/100</f>
        <v>0.48288759094169487</v>
      </c>
      <c r="E30">
        <f>E$6*[1]Data!Q43/100</f>
        <v>1.207218977354237</v>
      </c>
    </row>
    <row r="31" spans="1:5" x14ac:dyDescent="0.35">
      <c r="A31" s="1" t="s">
        <v>30</v>
      </c>
      <c r="B31">
        <f>AVERAGE(B$2:B$30)</f>
        <v>0</v>
      </c>
      <c r="C31">
        <f t="shared" ref="C31:E37" si="0">AVERAGE(C$2:C$30)</f>
        <v>0.21118466929230531</v>
      </c>
      <c r="D31">
        <f t="shared" si="0"/>
        <v>2.1778393772680209</v>
      </c>
      <c r="E31">
        <f t="shared" si="0"/>
        <v>5.2721846500666052</v>
      </c>
    </row>
    <row r="32" spans="1:5" x14ac:dyDescent="0.35">
      <c r="A32" s="1" t="s">
        <v>31</v>
      </c>
      <c r="B32">
        <f t="shared" ref="B32:B37" si="1">AVERAGE(B$2:B$30)</f>
        <v>0</v>
      </c>
      <c r="C32">
        <f t="shared" si="0"/>
        <v>0.21118466929230531</v>
      </c>
      <c r="D32">
        <f t="shared" si="0"/>
        <v>2.1778393772680209</v>
      </c>
      <c r="E32">
        <f t="shared" si="0"/>
        <v>5.2721846500666052</v>
      </c>
    </row>
    <row r="33" spans="1:5" x14ac:dyDescent="0.35">
      <c r="A33" s="1" t="s">
        <v>32</v>
      </c>
      <c r="B33">
        <f t="shared" si="1"/>
        <v>0</v>
      </c>
      <c r="C33">
        <f t="shared" si="0"/>
        <v>0.21118466929230531</v>
      </c>
      <c r="D33">
        <f t="shared" si="0"/>
        <v>2.1778393772680209</v>
      </c>
      <c r="E33">
        <f t="shared" si="0"/>
        <v>5.2721846500666052</v>
      </c>
    </row>
    <row r="34" spans="1:5" x14ac:dyDescent="0.35">
      <c r="A34" s="1" t="s">
        <v>33</v>
      </c>
      <c r="B34">
        <f t="shared" si="1"/>
        <v>0</v>
      </c>
      <c r="C34">
        <f t="shared" si="0"/>
        <v>0.21118466929230531</v>
      </c>
      <c r="D34">
        <f t="shared" si="0"/>
        <v>2.1778393772680209</v>
      </c>
      <c r="E34">
        <f t="shared" si="0"/>
        <v>5.2721846500666052</v>
      </c>
    </row>
    <row r="35" spans="1:5" x14ac:dyDescent="0.35">
      <c r="A35" s="1" t="s">
        <v>34</v>
      </c>
      <c r="B35">
        <f t="shared" si="1"/>
        <v>0</v>
      </c>
      <c r="C35">
        <f t="shared" si="0"/>
        <v>0.21118466929230531</v>
      </c>
      <c r="D35">
        <f t="shared" si="0"/>
        <v>2.1778393772680209</v>
      </c>
      <c r="E35">
        <f t="shared" si="0"/>
        <v>5.2721846500666052</v>
      </c>
    </row>
    <row r="36" spans="1:5" x14ac:dyDescent="0.35">
      <c r="A36" s="1" t="s">
        <v>35</v>
      </c>
      <c r="B36">
        <f t="shared" si="1"/>
        <v>0</v>
      </c>
      <c r="C36">
        <f t="shared" si="0"/>
        <v>0.21118466929230531</v>
      </c>
      <c r="D36">
        <f t="shared" si="0"/>
        <v>2.1778393772680209</v>
      </c>
      <c r="E36">
        <f t="shared" si="0"/>
        <v>5.2721846500666052</v>
      </c>
    </row>
    <row r="37" spans="1:5" x14ac:dyDescent="0.35">
      <c r="A37" s="1" t="s">
        <v>36</v>
      </c>
      <c r="B37">
        <f t="shared" si="1"/>
        <v>0</v>
      </c>
      <c r="C37">
        <f t="shared" si="0"/>
        <v>0.21118466929230531</v>
      </c>
      <c r="D37">
        <f t="shared" si="0"/>
        <v>2.1778393772680209</v>
      </c>
      <c r="E37">
        <f t="shared" si="0"/>
        <v>5.2721846500666052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7"/>
  <sheetViews>
    <sheetView workbookViewId="0">
      <selection activeCell="H41" sqref="H41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6" x14ac:dyDescent="0.35">
      <c r="A2" s="1" t="s">
        <v>1</v>
      </c>
      <c r="B2">
        <f>B$6*[1]Data!N15/100</f>
        <v>0</v>
      </c>
      <c r="C2">
        <f>C$6*[1]Data!O15/100</f>
        <v>0.18368934232780693</v>
      </c>
      <c r="D2">
        <f>D$6*[1]Data!P15/100</f>
        <v>7.9718080745978068E-2</v>
      </c>
      <c r="E2">
        <f>E$6*[1]Data!Q15/100</f>
        <v>1.5943616149195614</v>
      </c>
    </row>
    <row r="3" spans="1:6" x14ac:dyDescent="0.35">
      <c r="A3" s="1" t="s">
        <v>2</v>
      </c>
      <c r="B3">
        <f>B$6*[1]Data!N16/100</f>
        <v>0</v>
      </c>
      <c r="C3">
        <f>C$6*[1]Data!O16/100</f>
        <v>0.11322405937016257</v>
      </c>
      <c r="D3">
        <f>D$6*[1]Data!P16/100</f>
        <v>4.9137334767906549E-2</v>
      </c>
      <c r="E3">
        <f>E$6*[1]Data!Q16/100</f>
        <v>0.98274669535813108</v>
      </c>
    </row>
    <row r="4" spans="1:6" x14ac:dyDescent="0.35">
      <c r="A4" s="1" t="s">
        <v>3</v>
      </c>
      <c r="B4">
        <f>B$6*[1]Data!N17/100</f>
        <v>0</v>
      </c>
      <c r="C4">
        <f>C$6*[1]Data!O17/100</f>
        <v>0.21526959479468835</v>
      </c>
      <c r="D4">
        <f>D$6*[1]Data!P17/100</f>
        <v>9.3423378419920072E-2</v>
      </c>
      <c r="E4">
        <f>E$6*[1]Data!Q17/100</f>
        <v>1.8684675683984013</v>
      </c>
    </row>
    <row r="5" spans="1:6" x14ac:dyDescent="0.35">
      <c r="A5" s="1" t="s">
        <v>4</v>
      </c>
      <c r="B5">
        <v>0</v>
      </c>
      <c r="C5">
        <v>0</v>
      </c>
      <c r="D5">
        <v>5</v>
      </c>
      <c r="E5">
        <v>10</v>
      </c>
    </row>
    <row r="6" spans="1:6" x14ac:dyDescent="0.35">
      <c r="A6" s="1" t="s">
        <v>5</v>
      </c>
      <c r="B6">
        <v>0</v>
      </c>
      <c r="C6">
        <f>24380/3385763*100</f>
        <v>0.7200740276268599</v>
      </c>
      <c r="D6">
        <f>1/320*100</f>
        <v>0.3125</v>
      </c>
      <c r="E6">
        <f>20/320*100</f>
        <v>6.25</v>
      </c>
      <c r="F6" t="s">
        <v>44</v>
      </c>
    </row>
    <row r="7" spans="1:6" x14ac:dyDescent="0.35">
      <c r="A7" s="1" t="s">
        <v>6</v>
      </c>
      <c r="B7">
        <f>B$6*[1]Data!N20/100</f>
        <v>0</v>
      </c>
      <c r="C7">
        <f>C$6*[1]Data!O20/100</f>
        <v>5.3937300358154985E-2</v>
      </c>
      <c r="D7">
        <f>D$6*[1]Data!P20/100</f>
        <v>2.3407879905728044E-2</v>
      </c>
      <c r="E7">
        <f>E$6*[1]Data!Q20/100</f>
        <v>0.46815759811456092</v>
      </c>
    </row>
    <row r="8" spans="1:6" x14ac:dyDescent="0.35">
      <c r="A8" s="1" t="s">
        <v>7</v>
      </c>
      <c r="B8">
        <f>B$6*[1]Data!N21/100</f>
        <v>0</v>
      </c>
      <c r="C8">
        <f>C$6*[1]Data!O21/100</f>
        <v>3.7372424940363205E-2</v>
      </c>
      <c r="D8">
        <f>D$6*[1]Data!P21/100</f>
        <v>1.621900297161594E-2</v>
      </c>
      <c r="E8">
        <f>E$6*[1]Data!Q21/100</f>
        <v>0.32438005943231885</v>
      </c>
    </row>
    <row r="9" spans="1:6" x14ac:dyDescent="0.35">
      <c r="A9" s="1" t="s">
        <v>8</v>
      </c>
      <c r="B9">
        <f>B$6*[1]Data!N22/100</f>
        <v>0</v>
      </c>
      <c r="C9">
        <f>C$6*[1]Data!O22/100</f>
        <v>7.422835042449237E-2</v>
      </c>
      <c r="D9">
        <f>D$6*[1]Data!P22/100</f>
        <v>3.2213853878471158E-2</v>
      </c>
      <c r="E9">
        <f>E$6*[1]Data!Q22/100</f>
        <v>0.6442770775694231</v>
      </c>
    </row>
    <row r="10" spans="1:6" x14ac:dyDescent="0.35">
      <c r="A10" s="1" t="s">
        <v>9</v>
      </c>
      <c r="B10">
        <f>B$6*[1]Data!N23/100</f>
        <v>0</v>
      </c>
      <c r="C10">
        <f>C$6*[1]Data!O23/100</f>
        <v>0.36162340500043449</v>
      </c>
      <c r="D10">
        <f>D$6*[1]Data!P23/100</f>
        <v>0.1569384670560508</v>
      </c>
      <c r="E10">
        <f>E$6*[1]Data!Q23/100</f>
        <v>3.1387693411210167</v>
      </c>
    </row>
    <row r="11" spans="1:6" x14ac:dyDescent="0.35">
      <c r="A11" s="1" t="s">
        <v>10</v>
      </c>
      <c r="B11">
        <f>B$6*[1]Data!N24/100</f>
        <v>0</v>
      </c>
      <c r="C11">
        <f>C$6*[1]Data!O24/100</f>
        <v>0.8304573399877353</v>
      </c>
      <c r="D11">
        <f>D$6*[1]Data!P24/100</f>
        <v>0.36040449841172245</v>
      </c>
      <c r="E11">
        <f>E$6*[1]Data!Q24/100</f>
        <v>7.2080899682344501</v>
      </c>
    </row>
    <row r="12" spans="1:6" x14ac:dyDescent="0.35">
      <c r="A12" s="1" t="s">
        <v>11</v>
      </c>
      <c r="B12">
        <f>B$6*[1]Data!N25/100</f>
        <v>0</v>
      </c>
      <c r="C12">
        <f>C$6*[1]Data!O25/100</f>
        <v>3.1727823740091169E-3</v>
      </c>
      <c r="D12">
        <f>D$6*[1]Data!P25/100</f>
        <v>1.3769341121016496E-3</v>
      </c>
      <c r="E12">
        <f>E$6*[1]Data!Q25/100</f>
        <v>2.7538682242032993E-2</v>
      </c>
    </row>
    <row r="13" spans="1:6" x14ac:dyDescent="0.35">
      <c r="A13" s="1" t="s">
        <v>12</v>
      </c>
      <c r="B13">
        <f>B$6*[1]Data!N26/100</f>
        <v>0</v>
      </c>
      <c r="C13">
        <f>C$6*[1]Data!O26/100</f>
        <v>0.31410545502690257</v>
      </c>
      <c r="D13">
        <f>D$6*[1]Data!P26/100</f>
        <v>0.1363164770980633</v>
      </c>
      <c r="E13">
        <f>E$6*[1]Data!Q26/100</f>
        <v>2.7263295419612659</v>
      </c>
    </row>
    <row r="14" spans="1:6" x14ac:dyDescent="0.35">
      <c r="A14" s="1" t="s">
        <v>13</v>
      </c>
      <c r="B14">
        <f>B$6*[1]Data!N27/100</f>
        <v>0</v>
      </c>
      <c r="C14">
        <f>C$6*[1]Data!O27/100</f>
        <v>0</v>
      </c>
      <c r="D14">
        <f>D$6*[1]Data!P27/100</f>
        <v>0</v>
      </c>
      <c r="E14">
        <f>E$6*[1]Data!Q27/100</f>
        <v>0</v>
      </c>
    </row>
    <row r="15" spans="1:6" x14ac:dyDescent="0.35">
      <c r="A15" s="1" t="s">
        <v>14</v>
      </c>
      <c r="B15">
        <f>B$6*[1]Data!N28/100</f>
        <v>0</v>
      </c>
      <c r="C15">
        <f>C$6*[1]Data!O28/100</f>
        <v>9.0313619204352533E-2</v>
      </c>
      <c r="D15">
        <f>D$6*[1]Data!P28/100</f>
        <v>3.9194589609591143E-2</v>
      </c>
      <c r="E15">
        <f>E$6*[1]Data!Q28/100</f>
        <v>0.78389179219182281</v>
      </c>
    </row>
    <row r="16" spans="1:6" x14ac:dyDescent="0.35">
      <c r="A16" s="1" t="s">
        <v>15</v>
      </c>
      <c r="B16">
        <f>B$6*[1]Data!N29/100</f>
        <v>0</v>
      </c>
      <c r="C16">
        <f>C$6*[1]Data!O29/100</f>
        <v>0.11643373456247412</v>
      </c>
      <c r="D16">
        <f>D$6*[1]Data!P29/100</f>
        <v>5.0530279741776818E-2</v>
      </c>
      <c r="E16">
        <f>E$6*[1]Data!Q29/100</f>
        <v>1.0106055948355364</v>
      </c>
    </row>
    <row r="17" spans="1:5" x14ac:dyDescent="0.35">
      <c r="A17" s="1" t="s">
        <v>16</v>
      </c>
      <c r="B17">
        <f>B$6*[1]Data!N30/100</f>
        <v>0</v>
      </c>
      <c r="C17">
        <f>C$6*[1]Data!O30/100</f>
        <v>4.5747094695015172E-3</v>
      </c>
      <c r="D17">
        <f>D$6*[1]Data!P30/100</f>
        <v>1.9853468593093553E-3</v>
      </c>
      <c r="E17">
        <f>E$6*[1]Data!Q30/100</f>
        <v>3.9706937186187105E-2</v>
      </c>
    </row>
    <row r="18" spans="1:5" x14ac:dyDescent="0.35">
      <c r="A18" s="1" t="s">
        <v>17</v>
      </c>
      <c r="B18">
        <f>B$6*[1]Data!N31/100</f>
        <v>0</v>
      </c>
      <c r="C18">
        <f>C$6*[1]Data!O31/100</f>
        <v>8.249234172423707E-2</v>
      </c>
      <c r="D18">
        <f>D$6*[1]Data!P31/100</f>
        <v>3.5800286914642897E-2</v>
      </c>
      <c r="E18">
        <f>E$6*[1]Data!Q31/100</f>
        <v>0.71600573829285796</v>
      </c>
    </row>
    <row r="19" spans="1:5" x14ac:dyDescent="0.35">
      <c r="A19" s="1" t="s">
        <v>18</v>
      </c>
      <c r="B19">
        <f>B$6*[1]Data!N32/100</f>
        <v>0</v>
      </c>
      <c r="C19">
        <f>C$6*[1]Data!O32/100</f>
        <v>0</v>
      </c>
      <c r="D19">
        <f>D$6*[1]Data!P32/100</f>
        <v>0</v>
      </c>
      <c r="E19">
        <f>E$6*[1]Data!Q32/100</f>
        <v>0</v>
      </c>
    </row>
    <row r="20" spans="1:5" x14ac:dyDescent="0.35">
      <c r="A20" s="1" t="s">
        <v>19</v>
      </c>
      <c r="B20">
        <f>B$6*[1]Data!N33/100</f>
        <v>0</v>
      </c>
      <c r="C20">
        <f>C$6*[1]Data!O33/100</f>
        <v>1.6004104579594827</v>
      </c>
      <c r="D20">
        <f>D$6*[1]Data!P33/100</f>
        <v>0.6945511835229019</v>
      </c>
      <c r="E20">
        <f>E$6*[1]Data!Q33/100</f>
        <v>13.891023670458036</v>
      </c>
    </row>
    <row r="21" spans="1:5" x14ac:dyDescent="0.35">
      <c r="A21" s="1" t="s">
        <v>20</v>
      </c>
      <c r="B21">
        <f>B$6*[1]Data!N34/100</f>
        <v>0</v>
      </c>
      <c r="C21">
        <f>C$6*[1]Data!O34/100</f>
        <v>4.6558736697668676E-2</v>
      </c>
      <c r="D21">
        <f>D$6*[1]Data!P34/100</f>
        <v>2.020570755200328E-2</v>
      </c>
      <c r="E21">
        <f>E$6*[1]Data!Q34/100</f>
        <v>0.40411415104006548</v>
      </c>
    </row>
    <row r="22" spans="1:5" x14ac:dyDescent="0.35">
      <c r="A22" s="1" t="s">
        <v>21</v>
      </c>
      <c r="B22">
        <f>B$6*[1]Data!N35/100</f>
        <v>0</v>
      </c>
      <c r="C22">
        <f>C$6*[1]Data!O35/100</f>
        <v>8.9280620291884466E-2</v>
      </c>
      <c r="D22">
        <f>D$6*[1]Data!P35/100</f>
        <v>3.874628548006967E-2</v>
      </c>
      <c r="E22">
        <f>E$6*[1]Data!Q35/100</f>
        <v>0.77492570960139351</v>
      </c>
    </row>
    <row r="23" spans="1:5" x14ac:dyDescent="0.35">
      <c r="A23" s="1" t="s">
        <v>22</v>
      </c>
      <c r="B23">
        <f>B$6*[1]Data!N36/100</f>
        <v>0</v>
      </c>
      <c r="C23">
        <f>C$6*[1]Data!O36/100</f>
        <v>1.6933803600816102E-2</v>
      </c>
      <c r="D23">
        <f>D$6*[1]Data!P36/100</f>
        <v>7.3489855517983394E-3</v>
      </c>
      <c r="E23">
        <f>E$6*[1]Data!Q36/100</f>
        <v>0.1469797110359668</v>
      </c>
    </row>
    <row r="24" spans="1:5" x14ac:dyDescent="0.35">
      <c r="A24" s="1" t="s">
        <v>23</v>
      </c>
      <c r="B24">
        <f>B$6*[1]Data!N37/100</f>
        <v>0</v>
      </c>
      <c r="C24">
        <f>C$6*[1]Data!O37/100</f>
        <v>0.12429190486089205</v>
      </c>
      <c r="D24">
        <f>D$6*[1]Data!P37/100</f>
        <v>5.3940593298493697E-2</v>
      </c>
      <c r="E24">
        <f>E$6*[1]Data!Q37/100</f>
        <v>1.078811865969874</v>
      </c>
    </row>
    <row r="25" spans="1:5" x14ac:dyDescent="0.35">
      <c r="A25" s="1" t="s">
        <v>24</v>
      </c>
      <c r="B25">
        <f>B$6*[1]Data!N38/100</f>
        <v>0</v>
      </c>
      <c r="C25">
        <f>C$6*[1]Data!O38/100</f>
        <v>3.3572464655212747E-3</v>
      </c>
      <c r="D25">
        <f>D$6*[1]Data!P38/100</f>
        <v>1.4569884209447686E-3</v>
      </c>
      <c r="E25">
        <f>E$6*[1]Data!Q38/100</f>
        <v>2.9139768418895377E-2</v>
      </c>
    </row>
    <row r="26" spans="1:5" x14ac:dyDescent="0.35">
      <c r="A26" s="1" t="s">
        <v>25</v>
      </c>
      <c r="B26">
        <f>B$6*[1]Data!N39/100</f>
        <v>0</v>
      </c>
      <c r="C26">
        <f>C$6*[1]Data!O39/100</f>
        <v>7.6146776976218813E-2</v>
      </c>
      <c r="D26">
        <f>D$6*[1]Data!P39/100</f>
        <v>3.3046418690439595E-2</v>
      </c>
      <c r="E26">
        <f>E$6*[1]Data!Q39/100</f>
        <v>0.66092837380879188</v>
      </c>
    </row>
    <row r="27" spans="1:5" x14ac:dyDescent="0.35">
      <c r="A27" s="1" t="s">
        <v>26</v>
      </c>
      <c r="B27">
        <f>B$6*[1]Data!N40/100</f>
        <v>0</v>
      </c>
      <c r="C27">
        <f>C$6*[1]Data!O40/100</f>
        <v>0.14591109638611696</v>
      </c>
      <c r="D27">
        <f>D$6*[1]Data!P40/100</f>
        <v>6.3322958294907264E-2</v>
      </c>
      <c r="E27">
        <f>E$6*[1]Data!Q40/100</f>
        <v>1.2664591658981452</v>
      </c>
    </row>
    <row r="28" spans="1:5" x14ac:dyDescent="0.35">
      <c r="A28" s="1" t="s">
        <v>27</v>
      </c>
      <c r="B28">
        <f>B$6*[1]Data!N41/100</f>
        <v>0</v>
      </c>
      <c r="C28">
        <f>C$6*[1]Data!O41/100</f>
        <v>0</v>
      </c>
      <c r="D28">
        <f>D$6*[1]Data!P41/100</f>
        <v>0</v>
      </c>
      <c r="E28">
        <f>E$6*[1]Data!Q41/100</f>
        <v>0</v>
      </c>
    </row>
    <row r="29" spans="1:5" x14ac:dyDescent="0.35">
      <c r="A29" s="1" t="s">
        <v>28</v>
      </c>
      <c r="B29">
        <f>B$6*[1]Data!N42/100</f>
        <v>0</v>
      </c>
      <c r="C29">
        <f>C$6*[1]Data!O42/100</f>
        <v>0.76486190904601192</v>
      </c>
      <c r="D29">
        <f>D$6*[1]Data!P42/100</f>
        <v>0.33193718618710932</v>
      </c>
      <c r="E29">
        <f>E$6*[1]Data!Q42/100</f>
        <v>6.638743723742186</v>
      </c>
    </row>
    <row r="30" spans="1:5" x14ac:dyDescent="0.35">
      <c r="A30" s="1" t="s">
        <v>29</v>
      </c>
      <c r="B30">
        <f>B$6*[1]Data!N43/100</f>
        <v>0</v>
      </c>
      <c r="C30">
        <f>C$6*[1]Data!O43/100</f>
        <v>5.5634370000066852E-2</v>
      </c>
      <c r="D30">
        <f>D$6*[1]Data!P43/100</f>
        <v>2.4144379547084746E-2</v>
      </c>
      <c r="E30">
        <f>E$6*[1]Data!Q43/100</f>
        <v>0.48288759094169487</v>
      </c>
    </row>
    <row r="31" spans="1:5" x14ac:dyDescent="0.35">
      <c r="A31" s="1" t="s">
        <v>30</v>
      </c>
      <c r="B31">
        <f>AVERAGE(B$2:B$30)</f>
        <v>0</v>
      </c>
      <c r="C31">
        <f t="shared" ref="C31:E37" si="0">AVERAGE(C$2:C$30)</f>
        <v>0.21118466929230531</v>
      </c>
      <c r="D31">
        <f t="shared" si="0"/>
        <v>0.26406438265650456</v>
      </c>
      <c r="E31">
        <f t="shared" si="0"/>
        <v>2.1778393772680209</v>
      </c>
    </row>
    <row r="32" spans="1:5" x14ac:dyDescent="0.35">
      <c r="A32" s="1" t="s">
        <v>31</v>
      </c>
      <c r="B32">
        <f t="shared" ref="B32:B37" si="1">AVERAGE(B$2:B$30)</f>
        <v>0</v>
      </c>
      <c r="C32">
        <f t="shared" si="0"/>
        <v>0.21118466929230531</v>
      </c>
      <c r="D32">
        <f t="shared" si="0"/>
        <v>0.26406438265650456</v>
      </c>
      <c r="E32">
        <f t="shared" si="0"/>
        <v>2.1778393772680209</v>
      </c>
    </row>
    <row r="33" spans="1:5" x14ac:dyDescent="0.35">
      <c r="A33" s="1" t="s">
        <v>32</v>
      </c>
      <c r="B33">
        <f t="shared" si="1"/>
        <v>0</v>
      </c>
      <c r="C33">
        <f t="shared" si="0"/>
        <v>0.21118466929230531</v>
      </c>
      <c r="D33">
        <f t="shared" si="0"/>
        <v>0.26406438265650456</v>
      </c>
      <c r="E33">
        <f t="shared" si="0"/>
        <v>2.1778393772680209</v>
      </c>
    </row>
    <row r="34" spans="1:5" x14ac:dyDescent="0.35">
      <c r="A34" s="1" t="s">
        <v>33</v>
      </c>
      <c r="B34">
        <f t="shared" si="1"/>
        <v>0</v>
      </c>
      <c r="C34">
        <f t="shared" si="0"/>
        <v>0.21118466929230531</v>
      </c>
      <c r="D34">
        <f t="shared" si="0"/>
        <v>0.26406438265650456</v>
      </c>
      <c r="E34">
        <f t="shared" si="0"/>
        <v>2.1778393772680209</v>
      </c>
    </row>
    <row r="35" spans="1:5" x14ac:dyDescent="0.35">
      <c r="A35" s="1" t="s">
        <v>34</v>
      </c>
      <c r="B35">
        <f t="shared" si="1"/>
        <v>0</v>
      </c>
      <c r="C35">
        <f t="shared" si="0"/>
        <v>0.21118466929230531</v>
      </c>
      <c r="D35">
        <f t="shared" si="0"/>
        <v>0.26406438265650456</v>
      </c>
      <c r="E35">
        <f t="shared" si="0"/>
        <v>2.1778393772680209</v>
      </c>
    </row>
    <row r="36" spans="1:5" x14ac:dyDescent="0.35">
      <c r="A36" s="1" t="s">
        <v>35</v>
      </c>
      <c r="B36">
        <f t="shared" si="1"/>
        <v>0</v>
      </c>
      <c r="C36">
        <f t="shared" si="0"/>
        <v>0.21118466929230531</v>
      </c>
      <c r="D36">
        <f t="shared" si="0"/>
        <v>0.26406438265650456</v>
      </c>
      <c r="E36">
        <f t="shared" si="0"/>
        <v>2.1778393772680209</v>
      </c>
    </row>
    <row r="37" spans="1:5" x14ac:dyDescent="0.35">
      <c r="A37" s="1" t="s">
        <v>36</v>
      </c>
      <c r="B37">
        <f t="shared" si="1"/>
        <v>0</v>
      </c>
      <c r="C37">
        <f t="shared" si="0"/>
        <v>0.21118466929230531</v>
      </c>
      <c r="D37">
        <f t="shared" si="0"/>
        <v>0.26406438265650456</v>
      </c>
      <c r="E37">
        <f t="shared" si="0"/>
        <v>2.1778393772680209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7"/>
  <sheetViews>
    <sheetView workbookViewId="0">
      <selection activeCell="H41" sqref="H41"/>
    </sheetView>
  </sheetViews>
  <sheetFormatPr baseColWidth="10" defaultRowHeight="14.5" x14ac:dyDescent="0.35"/>
  <sheetData>
    <row r="1" spans="1:7" x14ac:dyDescent="0.35">
      <c r="A1" t="s">
        <v>0</v>
      </c>
      <c r="B1">
        <v>2018</v>
      </c>
      <c r="C1">
        <v>2020</v>
      </c>
      <c r="D1">
        <v>2030</v>
      </c>
      <c r="E1">
        <v>2050</v>
      </c>
      <c r="G1" t="s">
        <v>37</v>
      </c>
    </row>
    <row r="2" spans="1:7" x14ac:dyDescent="0.35">
      <c r="A2" s="1" t="s">
        <v>1</v>
      </c>
      <c r="B2">
        <v>51.26</v>
      </c>
      <c r="C2">
        <v>52.26</v>
      </c>
      <c r="D2">
        <v>53.26</v>
      </c>
      <c r="E2">
        <v>54.26</v>
      </c>
      <c r="G2" s="2" t="s">
        <v>38</v>
      </c>
    </row>
    <row r="3" spans="1:7" x14ac:dyDescent="0.35">
      <c r="A3" s="1" t="s">
        <v>2</v>
      </c>
      <c r="B3">
        <f>100-28.9</f>
        <v>71.099999999999994</v>
      </c>
      <c r="C3">
        <f t="shared" ref="C3:E3" si="0">100-28.9</f>
        <v>71.099999999999994</v>
      </c>
      <c r="D3">
        <f t="shared" si="0"/>
        <v>71.099999999999994</v>
      </c>
      <c r="E3">
        <f t="shared" si="0"/>
        <v>71.099999999999994</v>
      </c>
      <c r="G3" s="2" t="s">
        <v>39</v>
      </c>
    </row>
    <row r="4" spans="1:7" x14ac:dyDescent="0.35">
      <c r="A4" s="1" t="s">
        <v>3</v>
      </c>
      <c r="B4">
        <f>100-66</f>
        <v>34</v>
      </c>
      <c r="C4">
        <f t="shared" ref="C4:E4" si="1">100-66</f>
        <v>34</v>
      </c>
      <c r="D4">
        <f t="shared" si="1"/>
        <v>34</v>
      </c>
      <c r="E4">
        <f t="shared" si="1"/>
        <v>34</v>
      </c>
    </row>
    <row r="5" spans="1:7" x14ac:dyDescent="0.35">
      <c r="A5" s="1" t="s">
        <v>4</v>
      </c>
      <c r="B5">
        <v>50</v>
      </c>
      <c r="C5">
        <v>50</v>
      </c>
      <c r="D5" s="3">
        <f>(E5-C5)/3+C5</f>
        <v>66.666666666666671</v>
      </c>
      <c r="E5">
        <v>100</v>
      </c>
      <c r="F5" s="4" t="s">
        <v>40</v>
      </c>
    </row>
    <row r="6" spans="1:7" x14ac:dyDescent="0.35">
      <c r="A6" s="1" t="s">
        <v>5</v>
      </c>
      <c r="B6">
        <v>60</v>
      </c>
      <c r="C6">
        <v>60</v>
      </c>
      <c r="D6">
        <v>75</v>
      </c>
      <c r="E6">
        <v>100</v>
      </c>
      <c r="F6" t="s">
        <v>41</v>
      </c>
    </row>
    <row r="7" spans="1:7" x14ac:dyDescent="0.35">
      <c r="A7" s="1" t="s">
        <v>6</v>
      </c>
      <c r="B7">
        <f>100-83.3</f>
        <v>16.700000000000003</v>
      </c>
      <c r="C7">
        <f t="shared" ref="C7:E7" si="2">100-83.3</f>
        <v>16.700000000000003</v>
      </c>
      <c r="D7">
        <f t="shared" si="2"/>
        <v>16.700000000000003</v>
      </c>
      <c r="E7">
        <f t="shared" si="2"/>
        <v>16.700000000000003</v>
      </c>
      <c r="F7" t="s">
        <v>42</v>
      </c>
    </row>
    <row r="8" spans="1:7" x14ac:dyDescent="0.35">
      <c r="A8" s="1" t="s">
        <v>7</v>
      </c>
      <c r="B8">
        <v>51.26</v>
      </c>
      <c r="C8">
        <v>52.26</v>
      </c>
      <c r="D8">
        <v>53.26</v>
      </c>
      <c r="E8">
        <v>54.26</v>
      </c>
    </row>
    <row r="9" spans="1:7" x14ac:dyDescent="0.35">
      <c r="A9" s="1" t="s">
        <v>8</v>
      </c>
      <c r="B9">
        <f>100-76.6</f>
        <v>23.400000000000006</v>
      </c>
      <c r="C9">
        <f t="shared" ref="C9:E9" si="3">100-76.6</f>
        <v>23.400000000000006</v>
      </c>
      <c r="D9">
        <f t="shared" si="3"/>
        <v>23.400000000000006</v>
      </c>
      <c r="E9">
        <f t="shared" si="3"/>
        <v>23.400000000000006</v>
      </c>
    </row>
    <row r="10" spans="1:7" x14ac:dyDescent="0.35">
      <c r="A10" s="1" t="s">
        <v>9</v>
      </c>
      <c r="B10">
        <f>100-36</f>
        <v>64</v>
      </c>
      <c r="C10">
        <f t="shared" ref="C10:E10" si="4">100-36</f>
        <v>64</v>
      </c>
      <c r="D10">
        <f t="shared" si="4"/>
        <v>64</v>
      </c>
      <c r="E10">
        <f t="shared" si="4"/>
        <v>64</v>
      </c>
    </row>
    <row r="11" spans="1:7" x14ac:dyDescent="0.35">
      <c r="A11" s="1" t="s">
        <v>10</v>
      </c>
      <c r="B11">
        <f>100-46.7</f>
        <v>53.3</v>
      </c>
      <c r="C11">
        <f t="shared" ref="C11:E11" si="5">100-46.7</f>
        <v>53.3</v>
      </c>
      <c r="D11">
        <f t="shared" si="5"/>
        <v>53.3</v>
      </c>
      <c r="E11">
        <f t="shared" si="5"/>
        <v>53.3</v>
      </c>
    </row>
    <row r="12" spans="1:7" x14ac:dyDescent="0.35">
      <c r="A12" s="1" t="s">
        <v>11</v>
      </c>
      <c r="B12">
        <f>100-62.7</f>
        <v>37.299999999999997</v>
      </c>
      <c r="C12">
        <f t="shared" ref="C12:E12" si="6">100-62.7</f>
        <v>37.299999999999997</v>
      </c>
      <c r="D12">
        <f t="shared" si="6"/>
        <v>37.299999999999997</v>
      </c>
      <c r="E12">
        <f t="shared" si="6"/>
        <v>37.299999999999997</v>
      </c>
    </row>
    <row r="13" spans="1:7" x14ac:dyDescent="0.35">
      <c r="A13" s="1" t="s">
        <v>12</v>
      </c>
      <c r="B13">
        <f>100-28.8</f>
        <v>71.2</v>
      </c>
      <c r="C13">
        <f t="shared" ref="C13:E13" si="7">100-28.8</f>
        <v>71.2</v>
      </c>
      <c r="D13">
        <f t="shared" si="7"/>
        <v>71.2</v>
      </c>
      <c r="E13">
        <f t="shared" si="7"/>
        <v>71.2</v>
      </c>
    </row>
    <row r="14" spans="1:7" x14ac:dyDescent="0.35">
      <c r="A14" s="1" t="s">
        <v>13</v>
      </c>
      <c r="B14">
        <v>51.26</v>
      </c>
      <c r="C14">
        <v>52.26</v>
      </c>
      <c r="D14">
        <v>53.26</v>
      </c>
      <c r="E14">
        <v>54.26</v>
      </c>
    </row>
    <row r="15" spans="1:7" x14ac:dyDescent="0.35">
      <c r="A15" s="1" t="s">
        <v>14</v>
      </c>
      <c r="B15">
        <f>100-86.6</f>
        <v>13.400000000000006</v>
      </c>
      <c r="C15">
        <f t="shared" ref="C15:E15" si="8">100-86.6</f>
        <v>13.400000000000006</v>
      </c>
      <c r="D15">
        <f t="shared" si="8"/>
        <v>13.400000000000006</v>
      </c>
      <c r="E15">
        <f t="shared" si="8"/>
        <v>13.400000000000006</v>
      </c>
    </row>
    <row r="16" spans="1:7" x14ac:dyDescent="0.35">
      <c r="A16" s="1" t="s">
        <v>15</v>
      </c>
      <c r="B16">
        <f>100-93.5</f>
        <v>6.5</v>
      </c>
      <c r="C16">
        <f t="shared" ref="C16:E16" si="9">100-93.5</f>
        <v>6.5</v>
      </c>
      <c r="D16">
        <f t="shared" si="9"/>
        <v>6.5</v>
      </c>
      <c r="E16">
        <f t="shared" si="9"/>
        <v>6.5</v>
      </c>
    </row>
    <row r="17" spans="1:5" x14ac:dyDescent="0.35">
      <c r="A17" s="1" t="s">
        <v>16</v>
      </c>
      <c r="B17">
        <f>100-4.7</f>
        <v>95.3</v>
      </c>
      <c r="C17">
        <f t="shared" ref="C17:E17" si="10">100-4.7</f>
        <v>95.3</v>
      </c>
      <c r="D17">
        <f t="shared" si="10"/>
        <v>95.3</v>
      </c>
      <c r="E17">
        <f t="shared" si="10"/>
        <v>95.3</v>
      </c>
    </row>
    <row r="18" spans="1:5" x14ac:dyDescent="0.35">
      <c r="A18" s="1" t="s">
        <v>17</v>
      </c>
      <c r="B18">
        <f>100-61</f>
        <v>39</v>
      </c>
      <c r="C18">
        <f t="shared" ref="C18:E18" si="11">100-61</f>
        <v>39</v>
      </c>
      <c r="D18">
        <f t="shared" si="11"/>
        <v>39</v>
      </c>
      <c r="E18">
        <f t="shared" si="11"/>
        <v>39</v>
      </c>
    </row>
    <row r="19" spans="1:5" x14ac:dyDescent="0.35">
      <c r="A19" s="1" t="s">
        <v>18</v>
      </c>
      <c r="B19">
        <v>51.26</v>
      </c>
      <c r="C19">
        <v>52.26</v>
      </c>
      <c r="D19">
        <v>53.26</v>
      </c>
      <c r="E19">
        <v>54.26</v>
      </c>
    </row>
    <row r="20" spans="1:5" x14ac:dyDescent="0.35">
      <c r="A20" s="1" t="s">
        <v>19</v>
      </c>
      <c r="B20">
        <f>100-30.1</f>
        <v>69.900000000000006</v>
      </c>
      <c r="C20">
        <f t="shared" ref="C20:E20" si="12">100-30.1</f>
        <v>69.900000000000006</v>
      </c>
      <c r="D20">
        <f t="shared" si="12"/>
        <v>69.900000000000006</v>
      </c>
      <c r="E20">
        <f t="shared" si="12"/>
        <v>69.900000000000006</v>
      </c>
    </row>
    <row r="21" spans="1:5" x14ac:dyDescent="0.35">
      <c r="A21" s="1" t="s">
        <v>20</v>
      </c>
      <c r="B21">
        <f>100-28.8</f>
        <v>71.2</v>
      </c>
      <c r="C21">
        <f t="shared" ref="C21:E21" si="13">100-28.8</f>
        <v>71.2</v>
      </c>
      <c r="D21">
        <f t="shared" si="13"/>
        <v>71.2</v>
      </c>
      <c r="E21">
        <f t="shared" si="13"/>
        <v>71.2</v>
      </c>
    </row>
    <row r="22" spans="1:5" x14ac:dyDescent="0.35">
      <c r="A22" s="1" t="s">
        <v>21</v>
      </c>
      <c r="B22">
        <f>100-36.4</f>
        <v>63.6</v>
      </c>
      <c r="C22">
        <f t="shared" ref="C22:E22" si="14">100-36.4</f>
        <v>63.6</v>
      </c>
      <c r="D22">
        <f t="shared" si="14"/>
        <v>63.6</v>
      </c>
      <c r="E22">
        <f t="shared" si="14"/>
        <v>63.6</v>
      </c>
    </row>
    <row r="23" spans="1:5" x14ac:dyDescent="0.35">
      <c r="A23" s="1" t="s">
        <v>22</v>
      </c>
      <c r="B23">
        <f>100-35</f>
        <v>65</v>
      </c>
      <c r="C23">
        <f t="shared" ref="C23:E23" si="15">100-35</f>
        <v>65</v>
      </c>
      <c r="D23">
        <f t="shared" si="15"/>
        <v>65</v>
      </c>
      <c r="E23">
        <f t="shared" si="15"/>
        <v>65</v>
      </c>
    </row>
    <row r="24" spans="1:5" x14ac:dyDescent="0.35">
      <c r="A24" s="1" t="s">
        <v>23</v>
      </c>
      <c r="B24">
        <f>100-62.6</f>
        <v>37.4</v>
      </c>
      <c r="C24">
        <f t="shared" ref="C24:E24" si="16">100-62.6</f>
        <v>37.4</v>
      </c>
      <c r="D24">
        <f t="shared" si="16"/>
        <v>37.4</v>
      </c>
      <c r="E24">
        <f t="shared" si="16"/>
        <v>37.4</v>
      </c>
    </row>
    <row r="25" spans="1:5" x14ac:dyDescent="0.35">
      <c r="A25" s="1" t="s">
        <v>24</v>
      </c>
      <c r="B25">
        <f>100-58.6</f>
        <v>41.4</v>
      </c>
      <c r="C25">
        <f t="shared" ref="C25:E25" si="17">100-58.6</f>
        <v>41.4</v>
      </c>
      <c r="D25">
        <f t="shared" si="17"/>
        <v>41.4</v>
      </c>
      <c r="E25">
        <f t="shared" si="17"/>
        <v>41.4</v>
      </c>
    </row>
    <row r="26" spans="1:5" x14ac:dyDescent="0.35">
      <c r="A26" s="1" t="s">
        <v>25</v>
      </c>
      <c r="B26">
        <f>100-55.7</f>
        <v>44.3</v>
      </c>
      <c r="C26">
        <f t="shared" ref="C26:E26" si="18">100-55.7</f>
        <v>44.3</v>
      </c>
      <c r="D26">
        <f t="shared" si="18"/>
        <v>44.3</v>
      </c>
      <c r="E26">
        <f t="shared" si="18"/>
        <v>44.3</v>
      </c>
    </row>
    <row r="27" spans="1:5" x14ac:dyDescent="0.35">
      <c r="A27" s="1" t="s">
        <v>26</v>
      </c>
      <c r="B27">
        <f>100-44.9</f>
        <v>55.1</v>
      </c>
      <c r="C27">
        <f t="shared" ref="C27:E27" si="19">100-44.9</f>
        <v>55.1</v>
      </c>
      <c r="D27">
        <f t="shared" si="19"/>
        <v>55.1</v>
      </c>
      <c r="E27">
        <f t="shared" si="19"/>
        <v>55.1</v>
      </c>
    </row>
    <row r="28" spans="1:5" x14ac:dyDescent="0.35">
      <c r="A28" s="1" t="s">
        <v>27</v>
      </c>
      <c r="B28">
        <f>100-16.3</f>
        <v>83.7</v>
      </c>
      <c r="C28">
        <f t="shared" ref="C28:E28" si="20">100-16.3</f>
        <v>83.7</v>
      </c>
      <c r="D28">
        <f t="shared" si="20"/>
        <v>83.7</v>
      </c>
      <c r="E28">
        <f t="shared" si="20"/>
        <v>83.7</v>
      </c>
    </row>
    <row r="29" spans="1:5" x14ac:dyDescent="0.35">
      <c r="A29" s="1" t="s">
        <v>28</v>
      </c>
      <c r="B29">
        <f>100-67.6</f>
        <v>32.400000000000006</v>
      </c>
      <c r="C29">
        <f t="shared" ref="C29:E29" si="21">100-67.6</f>
        <v>32.400000000000006</v>
      </c>
      <c r="D29">
        <f t="shared" si="21"/>
        <v>32.400000000000006</v>
      </c>
      <c r="E29">
        <f t="shared" si="21"/>
        <v>32.400000000000006</v>
      </c>
    </row>
    <row r="30" spans="1:5" x14ac:dyDescent="0.35">
      <c r="A30" s="1" t="s">
        <v>29</v>
      </c>
      <c r="B30">
        <v>51.26</v>
      </c>
      <c r="C30">
        <v>52.26</v>
      </c>
      <c r="D30">
        <v>53.26</v>
      </c>
      <c r="E30">
        <v>54.26</v>
      </c>
    </row>
    <row r="31" spans="1:5" x14ac:dyDescent="0.35">
      <c r="A31" s="1" t="s">
        <v>30</v>
      </c>
      <c r="B31">
        <f>100-41.6</f>
        <v>58.4</v>
      </c>
      <c r="C31">
        <f t="shared" ref="C31:E31" si="22">100-41.6</f>
        <v>58.4</v>
      </c>
      <c r="D31">
        <f t="shared" si="22"/>
        <v>58.4</v>
      </c>
      <c r="E31">
        <f t="shared" si="22"/>
        <v>58.4</v>
      </c>
    </row>
    <row r="32" spans="1:5" x14ac:dyDescent="0.35">
      <c r="A32" s="1" t="s">
        <v>31</v>
      </c>
      <c r="B32">
        <f>100-0</f>
        <v>100</v>
      </c>
      <c r="C32">
        <f t="shared" ref="C32:E32" si="23">100-0</f>
        <v>100</v>
      </c>
      <c r="D32">
        <f t="shared" si="23"/>
        <v>100</v>
      </c>
      <c r="E32">
        <f t="shared" si="23"/>
        <v>100</v>
      </c>
    </row>
    <row r="33" spans="1:5" x14ac:dyDescent="0.35">
      <c r="A33" s="1" t="s">
        <v>32</v>
      </c>
      <c r="B33">
        <f>100-10.5</f>
        <v>89.5</v>
      </c>
      <c r="C33">
        <f t="shared" ref="C33:E33" si="24">100-10.5</f>
        <v>89.5</v>
      </c>
      <c r="D33">
        <f t="shared" si="24"/>
        <v>89.5</v>
      </c>
      <c r="E33">
        <f t="shared" si="24"/>
        <v>89.5</v>
      </c>
    </row>
    <row r="34" spans="1:5" x14ac:dyDescent="0.35">
      <c r="A34" s="1" t="s">
        <v>33</v>
      </c>
      <c r="B34">
        <f>100-66.5</f>
        <v>33.5</v>
      </c>
      <c r="C34">
        <f t="shared" ref="C34:E35" si="25">100-66.5</f>
        <v>33.5</v>
      </c>
      <c r="D34">
        <f t="shared" si="25"/>
        <v>33.5</v>
      </c>
      <c r="E34">
        <f t="shared" si="25"/>
        <v>33.5</v>
      </c>
    </row>
    <row r="35" spans="1:5" x14ac:dyDescent="0.35">
      <c r="A35" s="1" t="s">
        <v>34</v>
      </c>
      <c r="B35">
        <f>100-66.5</f>
        <v>33.5</v>
      </c>
      <c r="C35">
        <f t="shared" si="25"/>
        <v>33.5</v>
      </c>
      <c r="D35">
        <f t="shared" si="25"/>
        <v>33.5</v>
      </c>
      <c r="E35">
        <f t="shared" si="25"/>
        <v>33.5</v>
      </c>
    </row>
    <row r="36" spans="1:5" x14ac:dyDescent="0.35">
      <c r="A36" s="1" t="s">
        <v>35</v>
      </c>
      <c r="B36">
        <f>100-100</f>
        <v>0</v>
      </c>
      <c r="C36">
        <f t="shared" ref="C36:E36" si="26">100-100</f>
        <v>0</v>
      </c>
      <c r="D36">
        <f t="shared" si="26"/>
        <v>0</v>
      </c>
      <c r="E36">
        <f t="shared" si="26"/>
        <v>0</v>
      </c>
    </row>
    <row r="37" spans="1:5" x14ac:dyDescent="0.35">
      <c r="A37" s="1" t="s">
        <v>36</v>
      </c>
      <c r="B37">
        <f>100-25</f>
        <v>75</v>
      </c>
      <c r="C37">
        <f t="shared" ref="C37:E37" si="27">100-25</f>
        <v>75</v>
      </c>
      <c r="D37">
        <f t="shared" si="27"/>
        <v>75</v>
      </c>
      <c r="E37">
        <f t="shared" si="27"/>
        <v>75</v>
      </c>
    </row>
  </sheetData>
  <hyperlinks>
    <hyperlink ref="F5" r:id="rId1" xr:uid="{00000000-0004-0000-0400-000000000000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workbookViewId="0">
      <selection activeCell="J42" sqref="J42"/>
    </sheetView>
  </sheetViews>
  <sheetFormatPr baseColWidth="10" defaultRowHeight="14.5" x14ac:dyDescent="0.35"/>
  <sheetData>
    <row r="1" spans="1:7" x14ac:dyDescent="0.35">
      <c r="A1" t="s">
        <v>0</v>
      </c>
      <c r="B1">
        <v>2018</v>
      </c>
      <c r="C1">
        <v>2020</v>
      </c>
      <c r="D1">
        <v>2030</v>
      </c>
      <c r="E1">
        <v>2050</v>
      </c>
      <c r="G1" t="s">
        <v>37</v>
      </c>
    </row>
    <row r="2" spans="1:7" x14ac:dyDescent="0.35">
      <c r="A2" s="1" t="s">
        <v>1</v>
      </c>
      <c r="B2">
        <v>51.26</v>
      </c>
      <c r="C2">
        <v>52.26</v>
      </c>
      <c r="D2">
        <v>53.26</v>
      </c>
      <c r="E2">
        <v>54.26</v>
      </c>
      <c r="G2" s="2" t="s">
        <v>43</v>
      </c>
    </row>
    <row r="3" spans="1:7" x14ac:dyDescent="0.35">
      <c r="A3" s="1" t="s">
        <v>2</v>
      </c>
      <c r="B3">
        <f>100-28.9</f>
        <v>71.099999999999994</v>
      </c>
      <c r="C3">
        <f t="shared" ref="C3:E3" si="0">100-28.9</f>
        <v>71.099999999999994</v>
      </c>
      <c r="D3">
        <f t="shared" si="0"/>
        <v>71.099999999999994</v>
      </c>
      <c r="E3">
        <f t="shared" si="0"/>
        <v>71.099999999999994</v>
      </c>
      <c r="G3" s="2" t="s">
        <v>39</v>
      </c>
    </row>
    <row r="4" spans="1:7" x14ac:dyDescent="0.35">
      <c r="A4" s="1" t="s">
        <v>3</v>
      </c>
      <c r="B4">
        <f>100-66</f>
        <v>34</v>
      </c>
      <c r="C4">
        <f t="shared" ref="C4:E4" si="1">100-66</f>
        <v>34</v>
      </c>
      <c r="D4">
        <f t="shared" si="1"/>
        <v>34</v>
      </c>
      <c r="E4">
        <f t="shared" si="1"/>
        <v>34</v>
      </c>
    </row>
    <row r="5" spans="1:7" x14ac:dyDescent="0.35">
      <c r="A5" s="1" t="s">
        <v>4</v>
      </c>
      <c r="B5">
        <v>50</v>
      </c>
      <c r="C5">
        <v>50</v>
      </c>
      <c r="D5" s="3">
        <f>(E5-C5)/3+C5</f>
        <v>65</v>
      </c>
      <c r="E5">
        <v>95</v>
      </c>
      <c r="F5" t="s">
        <v>40</v>
      </c>
    </row>
    <row r="6" spans="1:7" x14ac:dyDescent="0.35">
      <c r="A6" s="1" t="s">
        <v>5</v>
      </c>
      <c r="B6">
        <v>60</v>
      </c>
      <c r="C6">
        <v>60</v>
      </c>
      <c r="D6">
        <v>75</v>
      </c>
      <c r="E6">
        <v>90</v>
      </c>
      <c r="F6" t="s">
        <v>41</v>
      </c>
    </row>
    <row r="7" spans="1:7" x14ac:dyDescent="0.35">
      <c r="A7" s="1" t="s">
        <v>6</v>
      </c>
      <c r="B7">
        <f>100-83.3</f>
        <v>16.700000000000003</v>
      </c>
      <c r="C7">
        <f t="shared" ref="C7:E7" si="2">100-83.3</f>
        <v>16.700000000000003</v>
      </c>
      <c r="D7">
        <f t="shared" si="2"/>
        <v>16.700000000000003</v>
      </c>
      <c r="E7">
        <f t="shared" si="2"/>
        <v>16.700000000000003</v>
      </c>
    </row>
    <row r="8" spans="1:7" x14ac:dyDescent="0.35">
      <c r="A8" s="1" t="s">
        <v>7</v>
      </c>
      <c r="B8">
        <v>51.26</v>
      </c>
      <c r="C8">
        <v>52.26</v>
      </c>
      <c r="D8">
        <v>53.26</v>
      </c>
      <c r="E8">
        <v>54.26</v>
      </c>
    </row>
    <row r="9" spans="1:7" x14ac:dyDescent="0.35">
      <c r="A9" s="1" t="s">
        <v>8</v>
      </c>
      <c r="B9">
        <f>100-76.6</f>
        <v>23.400000000000006</v>
      </c>
      <c r="C9">
        <f t="shared" ref="C9:E9" si="3">100-76.6</f>
        <v>23.400000000000006</v>
      </c>
      <c r="D9">
        <f t="shared" si="3"/>
        <v>23.400000000000006</v>
      </c>
      <c r="E9">
        <f t="shared" si="3"/>
        <v>23.400000000000006</v>
      </c>
    </row>
    <row r="10" spans="1:7" x14ac:dyDescent="0.35">
      <c r="A10" s="1" t="s">
        <v>9</v>
      </c>
      <c r="B10">
        <f>100-36</f>
        <v>64</v>
      </c>
      <c r="C10">
        <f t="shared" ref="C10:E10" si="4">100-36</f>
        <v>64</v>
      </c>
      <c r="D10">
        <f t="shared" si="4"/>
        <v>64</v>
      </c>
      <c r="E10">
        <f t="shared" si="4"/>
        <v>64</v>
      </c>
    </row>
    <row r="11" spans="1:7" x14ac:dyDescent="0.35">
      <c r="A11" s="1" t="s">
        <v>10</v>
      </c>
      <c r="B11">
        <f>100-46.7</f>
        <v>53.3</v>
      </c>
      <c r="C11">
        <f t="shared" ref="C11:E11" si="5">100-46.7</f>
        <v>53.3</v>
      </c>
      <c r="D11">
        <f t="shared" si="5"/>
        <v>53.3</v>
      </c>
      <c r="E11">
        <f t="shared" si="5"/>
        <v>53.3</v>
      </c>
    </row>
    <row r="12" spans="1:7" x14ac:dyDescent="0.35">
      <c r="A12" s="1" t="s">
        <v>11</v>
      </c>
      <c r="B12">
        <f>100-62.7</f>
        <v>37.299999999999997</v>
      </c>
      <c r="C12">
        <f t="shared" ref="C12:E12" si="6">100-62.7</f>
        <v>37.299999999999997</v>
      </c>
      <c r="D12">
        <f t="shared" si="6"/>
        <v>37.299999999999997</v>
      </c>
      <c r="E12">
        <f t="shared" si="6"/>
        <v>37.299999999999997</v>
      </c>
    </row>
    <row r="13" spans="1:7" x14ac:dyDescent="0.35">
      <c r="A13" s="1" t="s">
        <v>12</v>
      </c>
      <c r="B13">
        <f>100-28.8</f>
        <v>71.2</v>
      </c>
      <c r="C13">
        <f t="shared" ref="C13:E13" si="7">100-28.8</f>
        <v>71.2</v>
      </c>
      <c r="D13">
        <f t="shared" si="7"/>
        <v>71.2</v>
      </c>
      <c r="E13">
        <f t="shared" si="7"/>
        <v>71.2</v>
      </c>
    </row>
    <row r="14" spans="1:7" x14ac:dyDescent="0.35">
      <c r="A14" s="1" t="s">
        <v>13</v>
      </c>
      <c r="B14">
        <v>51.26</v>
      </c>
      <c r="C14">
        <v>52.26</v>
      </c>
      <c r="D14">
        <v>53.26</v>
      </c>
      <c r="E14">
        <v>54.26</v>
      </c>
    </row>
    <row r="15" spans="1:7" x14ac:dyDescent="0.35">
      <c r="A15" s="1" t="s">
        <v>14</v>
      </c>
      <c r="B15">
        <f>100-86.6</f>
        <v>13.400000000000006</v>
      </c>
      <c r="C15">
        <f t="shared" ref="C15:E15" si="8">100-86.6</f>
        <v>13.400000000000006</v>
      </c>
      <c r="D15">
        <f t="shared" si="8"/>
        <v>13.400000000000006</v>
      </c>
      <c r="E15">
        <f t="shared" si="8"/>
        <v>13.400000000000006</v>
      </c>
    </row>
    <row r="16" spans="1:7" x14ac:dyDescent="0.35">
      <c r="A16" s="1" t="s">
        <v>15</v>
      </c>
      <c r="B16">
        <f>100-93.5</f>
        <v>6.5</v>
      </c>
      <c r="C16">
        <f t="shared" ref="C16:E16" si="9">100-93.5</f>
        <v>6.5</v>
      </c>
      <c r="D16">
        <f t="shared" si="9"/>
        <v>6.5</v>
      </c>
      <c r="E16">
        <f t="shared" si="9"/>
        <v>6.5</v>
      </c>
    </row>
    <row r="17" spans="1:5" x14ac:dyDescent="0.35">
      <c r="A17" s="1" t="s">
        <v>16</v>
      </c>
      <c r="B17">
        <f>100-4.7</f>
        <v>95.3</v>
      </c>
      <c r="C17">
        <f t="shared" ref="C17:E17" si="10">100-4.7</f>
        <v>95.3</v>
      </c>
      <c r="D17">
        <f t="shared" si="10"/>
        <v>95.3</v>
      </c>
      <c r="E17">
        <f t="shared" si="10"/>
        <v>95.3</v>
      </c>
    </row>
    <row r="18" spans="1:5" x14ac:dyDescent="0.35">
      <c r="A18" s="1" t="s">
        <v>17</v>
      </c>
      <c r="B18">
        <f>100-61</f>
        <v>39</v>
      </c>
      <c r="C18">
        <f t="shared" ref="C18:E18" si="11">100-61</f>
        <v>39</v>
      </c>
      <c r="D18">
        <f t="shared" si="11"/>
        <v>39</v>
      </c>
      <c r="E18">
        <f t="shared" si="11"/>
        <v>39</v>
      </c>
    </row>
    <row r="19" spans="1:5" x14ac:dyDescent="0.35">
      <c r="A19" s="1" t="s">
        <v>18</v>
      </c>
      <c r="B19">
        <v>51.26</v>
      </c>
      <c r="C19">
        <v>52.26</v>
      </c>
      <c r="D19">
        <v>53.26</v>
      </c>
      <c r="E19">
        <v>54.26</v>
      </c>
    </row>
    <row r="20" spans="1:5" x14ac:dyDescent="0.35">
      <c r="A20" s="1" t="s">
        <v>19</v>
      </c>
      <c r="B20">
        <f>100-30.1</f>
        <v>69.900000000000006</v>
      </c>
      <c r="C20">
        <f t="shared" ref="C20:E20" si="12">100-30.1</f>
        <v>69.900000000000006</v>
      </c>
      <c r="D20">
        <f t="shared" si="12"/>
        <v>69.900000000000006</v>
      </c>
      <c r="E20">
        <f t="shared" si="12"/>
        <v>69.900000000000006</v>
      </c>
    </row>
    <row r="21" spans="1:5" x14ac:dyDescent="0.35">
      <c r="A21" s="1" t="s">
        <v>20</v>
      </c>
      <c r="B21">
        <f>100-28.8</f>
        <v>71.2</v>
      </c>
      <c r="C21">
        <f t="shared" ref="C21:E21" si="13">100-28.8</f>
        <v>71.2</v>
      </c>
      <c r="D21">
        <f t="shared" si="13"/>
        <v>71.2</v>
      </c>
      <c r="E21">
        <f t="shared" si="13"/>
        <v>71.2</v>
      </c>
    </row>
    <row r="22" spans="1:5" x14ac:dyDescent="0.35">
      <c r="A22" s="1" t="s">
        <v>21</v>
      </c>
      <c r="B22">
        <f>100-36.4</f>
        <v>63.6</v>
      </c>
      <c r="C22">
        <f t="shared" ref="C22:E22" si="14">100-36.4</f>
        <v>63.6</v>
      </c>
      <c r="D22">
        <f t="shared" si="14"/>
        <v>63.6</v>
      </c>
      <c r="E22">
        <f t="shared" si="14"/>
        <v>63.6</v>
      </c>
    </row>
    <row r="23" spans="1:5" x14ac:dyDescent="0.35">
      <c r="A23" s="1" t="s">
        <v>22</v>
      </c>
      <c r="B23">
        <f>100-35</f>
        <v>65</v>
      </c>
      <c r="C23">
        <f t="shared" ref="C23:E23" si="15">100-35</f>
        <v>65</v>
      </c>
      <c r="D23">
        <f t="shared" si="15"/>
        <v>65</v>
      </c>
      <c r="E23">
        <f t="shared" si="15"/>
        <v>65</v>
      </c>
    </row>
    <row r="24" spans="1:5" x14ac:dyDescent="0.35">
      <c r="A24" s="1" t="s">
        <v>23</v>
      </c>
      <c r="B24">
        <f>100-62.6</f>
        <v>37.4</v>
      </c>
      <c r="C24">
        <f t="shared" ref="C24:E24" si="16">100-62.6</f>
        <v>37.4</v>
      </c>
      <c r="D24">
        <f t="shared" si="16"/>
        <v>37.4</v>
      </c>
      <c r="E24">
        <f t="shared" si="16"/>
        <v>37.4</v>
      </c>
    </row>
    <row r="25" spans="1:5" x14ac:dyDescent="0.35">
      <c r="A25" s="1" t="s">
        <v>24</v>
      </c>
      <c r="B25">
        <f>100-58.6</f>
        <v>41.4</v>
      </c>
      <c r="C25">
        <f t="shared" ref="C25:E25" si="17">100-58.6</f>
        <v>41.4</v>
      </c>
      <c r="D25">
        <f t="shared" si="17"/>
        <v>41.4</v>
      </c>
      <c r="E25">
        <f t="shared" si="17"/>
        <v>41.4</v>
      </c>
    </row>
    <row r="26" spans="1:5" x14ac:dyDescent="0.35">
      <c r="A26" s="1" t="s">
        <v>25</v>
      </c>
      <c r="B26">
        <f>100-55.7</f>
        <v>44.3</v>
      </c>
      <c r="C26">
        <f t="shared" ref="C26:E26" si="18">100-55.7</f>
        <v>44.3</v>
      </c>
      <c r="D26">
        <f t="shared" si="18"/>
        <v>44.3</v>
      </c>
      <c r="E26">
        <f t="shared" si="18"/>
        <v>44.3</v>
      </c>
    </row>
    <row r="27" spans="1:5" x14ac:dyDescent="0.35">
      <c r="A27" s="1" t="s">
        <v>26</v>
      </c>
      <c r="B27">
        <f>100-44.9</f>
        <v>55.1</v>
      </c>
      <c r="C27">
        <f t="shared" ref="C27:E27" si="19">100-44.9</f>
        <v>55.1</v>
      </c>
      <c r="D27">
        <f t="shared" si="19"/>
        <v>55.1</v>
      </c>
      <c r="E27">
        <f t="shared" si="19"/>
        <v>55.1</v>
      </c>
    </row>
    <row r="28" spans="1:5" x14ac:dyDescent="0.35">
      <c r="A28" s="1" t="s">
        <v>27</v>
      </c>
      <c r="B28">
        <f>100-16.3</f>
        <v>83.7</v>
      </c>
      <c r="C28">
        <f t="shared" ref="C28:E28" si="20">100-16.3</f>
        <v>83.7</v>
      </c>
      <c r="D28">
        <f t="shared" si="20"/>
        <v>83.7</v>
      </c>
      <c r="E28">
        <f t="shared" si="20"/>
        <v>83.7</v>
      </c>
    </row>
    <row r="29" spans="1:5" x14ac:dyDescent="0.35">
      <c r="A29" s="1" t="s">
        <v>28</v>
      </c>
      <c r="B29">
        <f>100-67.6</f>
        <v>32.400000000000006</v>
      </c>
      <c r="C29">
        <f t="shared" ref="C29:E29" si="21">100-67.6</f>
        <v>32.400000000000006</v>
      </c>
      <c r="D29">
        <f t="shared" si="21"/>
        <v>32.400000000000006</v>
      </c>
      <c r="E29">
        <f t="shared" si="21"/>
        <v>32.400000000000006</v>
      </c>
    </row>
    <row r="30" spans="1:5" x14ac:dyDescent="0.35">
      <c r="A30" s="1" t="s">
        <v>29</v>
      </c>
      <c r="B30">
        <v>51.26</v>
      </c>
      <c r="C30">
        <v>52.26</v>
      </c>
      <c r="D30">
        <v>53.26</v>
      </c>
      <c r="E30">
        <v>54.26</v>
      </c>
    </row>
    <row r="31" spans="1:5" x14ac:dyDescent="0.35">
      <c r="A31" s="1" t="s">
        <v>30</v>
      </c>
      <c r="B31">
        <f>100-41.6</f>
        <v>58.4</v>
      </c>
      <c r="C31">
        <f t="shared" ref="C31:E31" si="22">100-41.6</f>
        <v>58.4</v>
      </c>
      <c r="D31">
        <f t="shared" si="22"/>
        <v>58.4</v>
      </c>
      <c r="E31">
        <f t="shared" si="22"/>
        <v>58.4</v>
      </c>
    </row>
    <row r="32" spans="1:5" x14ac:dyDescent="0.35">
      <c r="A32" s="1" t="s">
        <v>31</v>
      </c>
      <c r="B32">
        <f>100-0</f>
        <v>100</v>
      </c>
      <c r="C32">
        <f t="shared" ref="C32:E32" si="23">100-0</f>
        <v>100</v>
      </c>
      <c r="D32">
        <f t="shared" si="23"/>
        <v>100</v>
      </c>
      <c r="E32">
        <f t="shared" si="23"/>
        <v>100</v>
      </c>
    </row>
    <row r="33" spans="1:5" x14ac:dyDescent="0.35">
      <c r="A33" s="1" t="s">
        <v>32</v>
      </c>
      <c r="B33">
        <f>100-10.5</f>
        <v>89.5</v>
      </c>
      <c r="C33">
        <f t="shared" ref="C33:E33" si="24">100-10.5</f>
        <v>89.5</v>
      </c>
      <c r="D33">
        <f t="shared" si="24"/>
        <v>89.5</v>
      </c>
      <c r="E33">
        <f t="shared" si="24"/>
        <v>89.5</v>
      </c>
    </row>
    <row r="34" spans="1:5" x14ac:dyDescent="0.35">
      <c r="A34" s="1" t="s">
        <v>33</v>
      </c>
      <c r="B34">
        <f>100-66.5</f>
        <v>33.5</v>
      </c>
      <c r="C34">
        <f t="shared" ref="C34:E35" si="25">100-66.5</f>
        <v>33.5</v>
      </c>
      <c r="D34">
        <f t="shared" si="25"/>
        <v>33.5</v>
      </c>
      <c r="E34">
        <f t="shared" si="25"/>
        <v>33.5</v>
      </c>
    </row>
    <row r="35" spans="1:5" x14ac:dyDescent="0.35">
      <c r="A35" s="1" t="s">
        <v>34</v>
      </c>
      <c r="B35">
        <f>100-66.5</f>
        <v>33.5</v>
      </c>
      <c r="C35">
        <f t="shared" si="25"/>
        <v>33.5</v>
      </c>
      <c r="D35">
        <f t="shared" si="25"/>
        <v>33.5</v>
      </c>
      <c r="E35">
        <f t="shared" si="25"/>
        <v>33.5</v>
      </c>
    </row>
    <row r="36" spans="1:5" x14ac:dyDescent="0.35">
      <c r="A36" s="1" t="s">
        <v>35</v>
      </c>
      <c r="B36">
        <f>100-100</f>
        <v>0</v>
      </c>
      <c r="C36">
        <f t="shared" ref="C36:E36" si="26">100-100</f>
        <v>0</v>
      </c>
      <c r="D36">
        <f t="shared" si="26"/>
        <v>0</v>
      </c>
      <c r="E36">
        <f t="shared" si="26"/>
        <v>0</v>
      </c>
    </row>
    <row r="37" spans="1:5" x14ac:dyDescent="0.35">
      <c r="A37" s="1" t="s">
        <v>36</v>
      </c>
      <c r="B37">
        <f>100-25</f>
        <v>75</v>
      </c>
      <c r="C37">
        <f t="shared" ref="C37:E37" si="27">100-25</f>
        <v>75</v>
      </c>
      <c r="D37">
        <f t="shared" si="27"/>
        <v>75</v>
      </c>
      <c r="E37">
        <f t="shared" si="27"/>
        <v>75</v>
      </c>
    </row>
  </sheetData>
  <hyperlinks>
    <hyperlink ref="F5" r:id="rId1" xr:uid="{00000000-0004-0000-0500-000000000000}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elec_road_ref</vt:lpstr>
      <vt:lpstr>elec_rail_ref</vt:lpstr>
      <vt:lpstr>elec_ship_ref</vt:lpstr>
      <vt:lpstr>elec_flight_ref</vt:lpstr>
      <vt:lpstr>elec_road_high</vt:lpstr>
      <vt:lpstr>elec_road_medium</vt:lpstr>
      <vt:lpstr>elec_road_low</vt:lpstr>
      <vt:lpstr>elec_rail_high</vt:lpstr>
      <vt:lpstr>elec_rail_medium</vt:lpstr>
      <vt:lpstr>elec_rail_low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2021-01-05T12:57:24Z</dcterms:created>
  <dcterms:modified xsi:type="dcterms:W3CDTF">2023-02-24T08:04:29Z</dcterms:modified>
</cp:coreProperties>
</file>