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_const" sheetId="1" state="visible" r:id="rId2"/>
    <sheet name="Data" sheetId="2" state="visible" r:id="rId3"/>
    <sheet name="Original" sheetId="3" state="visible" r:id="rId4"/>
    <sheet name="Inf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<sst xmlns="http://schemas.openxmlformats.org/spreadsheetml/2006/main" count="745" uniqueCount="90">
  <si>
    <t xml:space="preserve">Country</t>
  </si>
  <si>
    <t xml:space="preserve">France</t>
  </si>
  <si>
    <t xml:space="preserve">Netherlands</t>
  </si>
  <si>
    <t xml:space="preserve">Germany</t>
  </si>
  <si>
    <t xml:space="preserve">Italy</t>
  </si>
  <si>
    <t xml:space="preserve">United Kingdom</t>
  </si>
  <si>
    <t xml:space="preserve">Ireland</t>
  </si>
  <si>
    <t xml:space="preserve">Denmark</t>
  </si>
  <si>
    <t xml:space="preserve">Greece</t>
  </si>
  <si>
    <t xml:space="preserve">Portugal</t>
  </si>
  <si>
    <t xml:space="preserve">Spain</t>
  </si>
  <si>
    <t xml:space="preserve">Belgium</t>
  </si>
  <si>
    <t xml:space="preserve">Luxemburg</t>
  </si>
  <si>
    <t xml:space="preserve">Iceland</t>
  </si>
  <si>
    <t xml:space="preserve">Norway</t>
  </si>
  <si>
    <t xml:space="preserve">Sweden</t>
  </si>
  <si>
    <t xml:space="preserve">Finland</t>
  </si>
  <si>
    <t xml:space="preserve">Austria</t>
  </si>
  <si>
    <t xml:space="preserve">Malta</t>
  </si>
  <si>
    <t xml:space="preserve">Estonia</t>
  </si>
  <si>
    <t xml:space="preserve">Latvia</t>
  </si>
  <si>
    <t xml:space="preserve">Lithuania</t>
  </si>
  <si>
    <t xml:space="preserve">Poland</t>
  </si>
  <si>
    <t xml:space="preserve">Czechia</t>
  </si>
  <si>
    <t xml:space="preserve">Slovakia</t>
  </si>
  <si>
    <t xml:space="preserve">Hungary</t>
  </si>
  <si>
    <t xml:space="preserve">Romania</t>
  </si>
  <si>
    <t xml:space="preserve">Bulgaria</t>
  </si>
  <si>
    <t xml:space="preserve">Slovenia</t>
  </si>
  <si>
    <t xml:space="preserve">Croatia</t>
  </si>
  <si>
    <t xml:space="preserve">Bosnia and Herzegovina</t>
  </si>
  <si>
    <t xml:space="preserve">North Macedonia</t>
  </si>
  <si>
    <t xml:space="preserve">Montenegro</t>
  </si>
  <si>
    <t xml:space="preserve">Serbia</t>
  </si>
  <si>
    <t xml:space="preserve">EU27TOTALS_2020</t>
  </si>
  <si>
    <t xml:space="preserve">EUROPEAN UNION (28)</t>
  </si>
  <si>
    <t xml:space="preserve">Cyprus</t>
  </si>
  <si>
    <t xml:space="preserve">Indonesia</t>
  </si>
  <si>
    <t xml:space="preserve">Vietnam</t>
  </si>
  <si>
    <t xml:space="preserve">Malaysia</t>
  </si>
  <si>
    <t xml:space="preserve">Turkey</t>
  </si>
  <si>
    <t xml:space="preserve">Vietnam (anhidronous)</t>
  </si>
  <si>
    <t xml:space="preserve">Vietnam (aqueous)</t>
  </si>
  <si>
    <t xml:space="preserve">Gesamte Produktion je PRODCOM Liste (NACE Rev. 2) - Jährliche Daten  [DS-066342]</t>
  </si>
  <si>
    <t xml:space="preserve">Letzte Aktualisierung</t>
  </si>
  <si>
    <t xml:space="preserve">Exportierte Daten</t>
  </si>
  <si>
    <t xml:space="preserve">Quelle der Daten</t>
  </si>
  <si>
    <t xml:space="preserve">Eurostat</t>
  </si>
  <si>
    <t xml:space="preserve">PRCCODE</t>
  </si>
  <si>
    <t xml:space="preserve">20151075 - Anhydrous ammonia</t>
  </si>
  <si>
    <t xml:space="preserve">INDICATORS</t>
  </si>
  <si>
    <t xml:space="preserve">PRODQNT</t>
  </si>
  <si>
    <t xml:space="preserve">DECL/PERIOD</t>
  </si>
  <si>
    <t xml:space="preserve">Jan.-Dez. 1995</t>
  </si>
  <si>
    <t xml:space="preserve">Jan.-Dez. 1996</t>
  </si>
  <si>
    <t xml:space="preserve">Jan.-Dez. 1997</t>
  </si>
  <si>
    <t xml:space="preserve">Jan.-Dez. 1998</t>
  </si>
  <si>
    <t xml:space="preserve">Jan.-Dez. 1999</t>
  </si>
  <si>
    <t xml:space="preserve">Jan.-Dez. 2000</t>
  </si>
  <si>
    <t xml:space="preserve">Jan.-Dez. 2001</t>
  </si>
  <si>
    <t xml:space="preserve">Jan.-Dez. 2002</t>
  </si>
  <si>
    <t xml:space="preserve">Jan.-Dez. 2003</t>
  </si>
  <si>
    <t xml:space="preserve">Jan.-Dez. 2004</t>
  </si>
  <si>
    <t xml:space="preserve">Jan.-Dez. 2005</t>
  </si>
  <si>
    <t xml:space="preserve">Jan.-Dez. 2006</t>
  </si>
  <si>
    <t xml:space="preserve">Jan.-Dez. 2007</t>
  </si>
  <si>
    <t xml:space="preserve">Jan.-Dez. 2008</t>
  </si>
  <si>
    <t xml:space="preserve">Jan.-Dez. 2009</t>
  </si>
  <si>
    <t xml:space="preserve">Jan.-Dez. 2010</t>
  </si>
  <si>
    <t xml:space="preserve">Jan.-Dez. 2011</t>
  </si>
  <si>
    <t xml:space="preserve">Jan.-Dez. 2012</t>
  </si>
  <si>
    <t xml:space="preserve">Jan.-Dez. 2013</t>
  </si>
  <si>
    <t xml:space="preserve">Jan.-Dez. 2014</t>
  </si>
  <si>
    <t xml:space="preserve">Jan.-Dez. 2015</t>
  </si>
  <si>
    <t xml:space="preserve">Jan.-Dez. 2016</t>
  </si>
  <si>
    <t xml:space="preserve">Jan.-Dez. 2017</t>
  </si>
  <si>
    <t xml:space="preserve">Jan.-Dez. 2018</t>
  </si>
  <si>
    <t xml:space="preserve">Jan.-Dez. 2019</t>
  </si>
  <si>
    <t xml:space="preserve">:</t>
  </si>
  <si>
    <t xml:space="preserve">Sonderzeichen:</t>
  </si>
  <si>
    <t xml:space="preserve">nicht verfügbar</t>
  </si>
  <si>
    <t xml:space="preserve">Quelle</t>
  </si>
  <si>
    <t xml:space="preserve">https://d-nb.info/1049260554/34</t>
  </si>
  <si>
    <t xml:space="preserve">AT, HU, BE, CZ</t>
  </si>
  <si>
    <t xml:space="preserve">88%, weil DE 88% in 2019 im Vergleich zu 2010</t>
  </si>
  <si>
    <t xml:space="preserve">https://s3-us-west-2.amazonaws.com/okchem-o/image/201810/af95dc78-926f-43f5-a1ef-e5b3cb058c9b.pdf</t>
  </si>
  <si>
    <t xml:space="preserve">Comment</t>
  </si>
  <si>
    <t xml:space="preserve">with other petrochemicals</t>
  </si>
  <si>
    <t xml:space="preserve">ASEAN</t>
  </si>
  <si>
    <t xml:space="preserve">MA Anis Trad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</si>
</sst>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#,##0;\-#,##0"/>
    <numFmt numFmtId="167" formatCode="0.0"/>
    <numFmt numFmtId="168" formatCode="#,##0"/>
    <numFmt numFmtId="169" formatCode="dd\.mm\.yy"/>
  </numFmts>
  <fonts count="14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8"/>
      <name val="Times New Roman"/>
      <family val="1"/>
    </font>
    <font>
      <sz val="8"/>
      <name val="Times New Roman"/>
      <family val="0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808080"/>
      <name val="Calibri"/>
      <family val="2"/>
    </font>
    <font>
      <sz val="11"/>
      <color rgb="FF808080"/>
      <name val="Arial"/>
      <family val="0"/>
      <charset val="238"/>
    </font>
    <font>
      <sz val="10"/>
      <color rgb="FF808080"/>
      <name val="Arial"/>
      <family val="2"/>
    </font>
    <font>
      <u val="single"/>
      <sz val="11"/>
      <color rgb="FF0066CC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4" xfId="21"/>
    <cellStyle name="Komma 2" xfId="22"/>
    <cellStyle name="Normal 5" xfId="23"/>
    <cellStyle name="Normal 7" xfId="24"/>
    <cellStyle name="Normal_02CEM01U" xfId="25"/>
    <cellStyle name="Standard 2" xfId="26"/>
    <cellStyle name="Standard 3" xfId="27"/>
    <cellStyle name="Standard 4" xfId="28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3-us-west-2.amazonaws.com/okchem-o/image/201810/af95dc78-926f-43f5-a1ef-e5b3cb058c9b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9921875" defaultRowHeight="14.25" zeroHeight="false" outlineLevelRow="0" outlineLevelCol="0"/>
  <cols>
    <col collapsed="false" customWidth="true" hidden="false" outlineLevel="0" max="2" min="2" style="0" width="11.99"/>
    <col collapsed="false" customWidth="true" hidden="false" outlineLevel="0" max="5" min="5" style="0" width="9.37"/>
  </cols>
  <sheetData>
    <row r="1" customFormat="false" ht="14.25" hidden="false" customHeight="false" outlineLevel="0" collapsed="false">
      <c r="A1" s="1" t="s">
        <v>0</v>
      </c>
      <c r="B1" s="1" t="n">
        <v>2018</v>
      </c>
    </row>
    <row r="2" customFormat="false" ht="14.25" hidden="false" customHeight="false" outlineLevel="0" collapsed="false">
      <c r="A2" s="1" t="s">
        <v>1</v>
      </c>
      <c r="B2" s="2" t="n">
        <v>785.252105333333</v>
      </c>
      <c r="E2" s="2"/>
    </row>
    <row r="3" customFormat="false" ht="14.25" hidden="false" customHeight="false" outlineLevel="0" collapsed="false">
      <c r="A3" s="1" t="s">
        <v>2</v>
      </c>
      <c r="B3" s="2" t="n">
        <v>1800</v>
      </c>
      <c r="E3" s="2"/>
    </row>
    <row r="4" customFormat="false" ht="14.25" hidden="false" customHeight="false" outlineLevel="0" collapsed="false">
      <c r="A4" s="1" t="s">
        <v>3</v>
      </c>
      <c r="B4" s="2" t="n">
        <v>2583.01291666667</v>
      </c>
      <c r="E4" s="2"/>
    </row>
    <row r="5" customFormat="false" ht="14.25" hidden="false" customHeight="false" outlineLevel="0" collapsed="false">
      <c r="A5" s="1" t="s">
        <v>4</v>
      </c>
      <c r="B5" s="2" t="n">
        <v>304.979</v>
      </c>
      <c r="E5" s="2"/>
    </row>
    <row r="6" customFormat="false" ht="14.25" hidden="false" customHeight="false" outlineLevel="0" collapsed="false">
      <c r="A6" s="1" t="s">
        <v>5</v>
      </c>
      <c r="B6" s="2" t="n">
        <v>313.3929835</v>
      </c>
      <c r="E6" s="2"/>
    </row>
    <row r="7" customFormat="false" ht="14.25" hidden="false" customHeight="false" outlineLevel="0" collapsed="false">
      <c r="A7" s="1" t="s">
        <v>6</v>
      </c>
      <c r="B7" s="2" t="n">
        <v>0</v>
      </c>
      <c r="E7" s="2"/>
    </row>
    <row r="8" customFormat="false" ht="14.25" hidden="false" customHeight="false" outlineLevel="0" collapsed="false">
      <c r="A8" s="1" t="s">
        <v>7</v>
      </c>
      <c r="B8" s="2" t="n">
        <v>0.223068</v>
      </c>
      <c r="E8" s="2"/>
    </row>
    <row r="9" customFormat="false" ht="14.25" hidden="false" customHeight="false" outlineLevel="0" collapsed="false">
      <c r="A9" s="1" t="s">
        <v>8</v>
      </c>
      <c r="B9" s="2" t="n">
        <v>52.975622</v>
      </c>
      <c r="E9" s="2"/>
    </row>
    <row r="10" customFormat="false" ht="14.25" hidden="false" customHeight="false" outlineLevel="0" collapsed="false">
      <c r="A10" s="1" t="s">
        <v>9</v>
      </c>
      <c r="B10" s="2" t="n">
        <v>0</v>
      </c>
      <c r="E10" s="2"/>
    </row>
    <row r="11" customFormat="false" ht="14.25" hidden="false" customHeight="false" outlineLevel="0" collapsed="false">
      <c r="A11" s="1" t="s">
        <v>10</v>
      </c>
      <c r="B11" s="2" t="n">
        <v>417.771333333333</v>
      </c>
      <c r="E11" s="2"/>
    </row>
    <row r="12" customFormat="false" ht="14.25" hidden="false" customHeight="false" outlineLevel="0" collapsed="false">
      <c r="A12" s="1" t="s">
        <v>11</v>
      </c>
      <c r="B12" s="2" t="n">
        <v>830</v>
      </c>
      <c r="E12" s="2"/>
    </row>
    <row r="13" customFormat="false" ht="14.25" hidden="false" customHeight="false" outlineLevel="0" collapsed="false">
      <c r="A13" s="1" t="s">
        <v>12</v>
      </c>
      <c r="B13" s="2" t="n">
        <v>0</v>
      </c>
      <c r="E13" s="2"/>
    </row>
    <row r="14" customFormat="false" ht="14.25" hidden="false" customHeight="false" outlineLevel="0" collapsed="false">
      <c r="A14" s="1" t="s">
        <v>13</v>
      </c>
      <c r="B14" s="2" t="n">
        <v>0</v>
      </c>
      <c r="E14" s="2"/>
    </row>
    <row r="15" customFormat="false" ht="14.25" hidden="false" customHeight="false" outlineLevel="0" collapsed="false">
      <c r="A15" s="1" t="s">
        <v>14</v>
      </c>
      <c r="B15" s="2" t="n">
        <v>0</v>
      </c>
      <c r="E15" s="2"/>
    </row>
    <row r="16" customFormat="false" ht="14.25" hidden="false" customHeight="false" outlineLevel="0" collapsed="false">
      <c r="A16" s="1" t="s">
        <v>15</v>
      </c>
      <c r="B16" s="2" t="n">
        <v>0</v>
      </c>
      <c r="E16" s="2"/>
    </row>
    <row r="17" customFormat="false" ht="14.25" hidden="false" customHeight="false" outlineLevel="0" collapsed="false">
      <c r="A17" s="1" t="s">
        <v>16</v>
      </c>
      <c r="B17" s="2" t="n">
        <v>0</v>
      </c>
      <c r="E17" s="2"/>
    </row>
    <row r="18" customFormat="false" ht="14.25" hidden="false" customHeight="false" outlineLevel="0" collapsed="false">
      <c r="A18" s="1" t="s">
        <v>17</v>
      </c>
      <c r="B18" s="2" t="n">
        <v>400</v>
      </c>
      <c r="E18" s="2"/>
    </row>
    <row r="19" customFormat="false" ht="14.25" hidden="false" customHeight="false" outlineLevel="0" collapsed="false">
      <c r="A19" s="1" t="s">
        <v>18</v>
      </c>
      <c r="B19" s="2" t="n">
        <v>0</v>
      </c>
      <c r="E19" s="2"/>
    </row>
    <row r="20" customFormat="false" ht="14.25" hidden="false" customHeight="false" outlineLevel="0" collapsed="false">
      <c r="A20" s="1" t="s">
        <v>19</v>
      </c>
      <c r="B20" s="2" t="n">
        <v>50.6763</v>
      </c>
      <c r="E20" s="2"/>
    </row>
    <row r="21" customFormat="false" ht="14.25" hidden="false" customHeight="false" outlineLevel="0" collapsed="false">
      <c r="A21" s="1" t="s">
        <v>20</v>
      </c>
      <c r="B21" s="2" t="n">
        <v>0</v>
      </c>
      <c r="E21" s="2"/>
    </row>
    <row r="22" customFormat="false" ht="14.25" hidden="false" customHeight="false" outlineLevel="0" collapsed="false">
      <c r="A22" s="1" t="s">
        <v>21</v>
      </c>
      <c r="B22" s="2" t="n">
        <v>763.546306583333</v>
      </c>
      <c r="E22" s="2"/>
    </row>
    <row r="23" customFormat="false" ht="14.25" hidden="false" customHeight="false" outlineLevel="0" collapsed="false">
      <c r="A23" s="1" t="s">
        <v>22</v>
      </c>
      <c r="B23" s="2" t="n">
        <v>2028.428</v>
      </c>
      <c r="E23" s="2"/>
    </row>
    <row r="24" customFormat="false" ht="14.25" hidden="false" customHeight="false" outlineLevel="0" collapsed="false">
      <c r="A24" s="1" t="s">
        <v>23</v>
      </c>
      <c r="B24" s="2" t="n">
        <v>200</v>
      </c>
      <c r="E24" s="2"/>
    </row>
    <row r="25" customFormat="false" ht="14.25" hidden="false" customHeight="false" outlineLevel="0" collapsed="false">
      <c r="A25" s="1" t="s">
        <v>24</v>
      </c>
      <c r="B25" s="2" t="n">
        <v>399.19604</v>
      </c>
      <c r="E25" s="2"/>
    </row>
    <row r="26" customFormat="false" ht="14.25" hidden="false" customHeight="false" outlineLevel="0" collapsed="false">
      <c r="A26" s="1" t="s">
        <v>25</v>
      </c>
      <c r="B26" s="2" t="n">
        <v>300</v>
      </c>
      <c r="E26" s="2"/>
    </row>
    <row r="27" customFormat="false" ht="14.25" hidden="false" customHeight="false" outlineLevel="0" collapsed="false">
      <c r="A27" s="1" t="s">
        <v>26</v>
      </c>
      <c r="B27" s="2" t="n">
        <v>750.921272</v>
      </c>
      <c r="E27" s="2"/>
    </row>
    <row r="28" customFormat="false" ht="14.25" hidden="false" customHeight="false" outlineLevel="0" collapsed="false">
      <c r="A28" s="1" t="s">
        <v>27</v>
      </c>
      <c r="B28" s="2" t="n">
        <v>320</v>
      </c>
      <c r="E28" s="2"/>
    </row>
    <row r="29" customFormat="false" ht="14.25" hidden="false" customHeight="false" outlineLevel="0" collapsed="false">
      <c r="A29" s="1" t="s">
        <v>28</v>
      </c>
      <c r="B29" s="2" t="n">
        <v>0</v>
      </c>
      <c r="E29" s="2"/>
    </row>
    <row r="30" customFormat="false" ht="14.25" hidden="false" customHeight="false" outlineLevel="0" collapsed="false">
      <c r="A30" s="1" t="s">
        <v>29</v>
      </c>
      <c r="B30" s="2" t="n">
        <v>325.59425</v>
      </c>
      <c r="E30" s="2"/>
    </row>
    <row r="31" customFormat="false" ht="14.25" hidden="false" customHeight="false" outlineLevel="0" collapsed="false">
      <c r="A31" s="1" t="s">
        <v>30</v>
      </c>
      <c r="B31" s="2" t="n">
        <v>0</v>
      </c>
      <c r="E31" s="2"/>
    </row>
    <row r="32" customFormat="false" ht="14.25" hidden="false" customHeight="false" outlineLevel="0" collapsed="false">
      <c r="A32" s="1" t="s">
        <v>31</v>
      </c>
      <c r="B32" s="2" t="n">
        <v>0</v>
      </c>
      <c r="E32" s="2"/>
    </row>
    <row r="33" customFormat="false" ht="14.25" hidden="false" customHeight="false" outlineLevel="0" collapsed="false">
      <c r="A33" s="1" t="s">
        <v>32</v>
      </c>
      <c r="B33" s="2" t="n">
        <v>0</v>
      </c>
      <c r="E33" s="2"/>
    </row>
    <row r="34" customFormat="false" ht="14.25" hidden="false" customHeight="false" outlineLevel="0" collapsed="false">
      <c r="A34" s="1" t="s">
        <v>33</v>
      </c>
      <c r="B34" s="2" t="n">
        <v>70</v>
      </c>
      <c r="E34" s="2"/>
    </row>
    <row r="35" customFormat="false" ht="14.25" hidden="false" customHeight="false" outlineLevel="0" collapsed="false">
      <c r="A35" s="1" t="s">
        <v>34</v>
      </c>
      <c r="B35" s="2" t="n">
        <v>12038.68814575</v>
      </c>
      <c r="E35" s="2"/>
    </row>
    <row r="36" customFormat="false" ht="14.25" hidden="false" customHeight="false" outlineLevel="0" collapsed="false">
      <c r="A36" s="1" t="s">
        <v>35</v>
      </c>
      <c r="B36" s="2" t="n">
        <v>12560.9203096667</v>
      </c>
      <c r="E36" s="2"/>
    </row>
    <row r="37" customFormat="false" ht="14.25" hidden="false" customHeight="false" outlineLevel="0" collapsed="false">
      <c r="A37" s="1" t="s">
        <v>36</v>
      </c>
      <c r="B37" s="2" t="n">
        <v>0</v>
      </c>
      <c r="E37" s="2"/>
    </row>
    <row r="38" customFormat="false" ht="14.25" hidden="false" customHeight="false" outlineLevel="0" collapsed="false">
      <c r="A38" s="3" t="s">
        <v>37</v>
      </c>
      <c r="B38" s="2" t="n">
        <v>5200</v>
      </c>
    </row>
    <row r="39" customFormat="false" ht="15" hidden="false" customHeight="false" outlineLevel="0" collapsed="false">
      <c r="A39" s="4" t="s">
        <v>38</v>
      </c>
      <c r="B39" s="4" t="n">
        <v>1425</v>
      </c>
    </row>
    <row r="40" customFormat="false" ht="14.25" hidden="false" customHeight="false" outlineLevel="0" collapsed="false">
      <c r="A40" s="5" t="s">
        <v>39</v>
      </c>
      <c r="B40" s="6" t="n">
        <v>770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Y44" activeCellId="0" sqref="Y44"/>
    </sheetView>
  </sheetViews>
  <sheetFormatPr defaultColWidth="8.9921875" defaultRowHeight="14.25" zeroHeight="false" outlineLevelRow="0" outlineLevelCol="0"/>
  <cols>
    <col collapsed="false" customWidth="true" hidden="false" outlineLevel="0" max="9" min="9" style="0" width="9.74"/>
    <col collapsed="false" customWidth="true" hidden="false" outlineLevel="0" max="17" min="17" style="0" width="9.74"/>
    <col collapsed="false" customWidth="true" hidden="false" outlineLevel="0" max="26" min="26" style="0" width="9.74"/>
  </cols>
  <sheetData>
    <row r="1" customFormat="false" ht="14.25" hidden="false" customHeight="false" outlineLevel="0" collapsed="false">
      <c r="A1" s="1" t="s">
        <v>0</v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</row>
    <row r="2" customFormat="false" ht="14.25" hidden="false" customHeight="false" outlineLevel="0" collapsed="false">
      <c r="A2" s="1" t="s">
        <v>1</v>
      </c>
      <c r="B2" s="7" t="n">
        <v>1480420000</v>
      </c>
      <c r="C2" s="7" t="n">
        <v>1559081000</v>
      </c>
      <c r="D2" s="7" t="n">
        <v>1520179000</v>
      </c>
      <c r="E2" s="7" t="n">
        <v>1499941000</v>
      </c>
      <c r="F2" s="7" t="n">
        <v>1445592000</v>
      </c>
      <c r="G2" s="3"/>
      <c r="H2" s="7" t="n">
        <v>1373331000</v>
      </c>
      <c r="I2" s="7" t="n">
        <v>1370593000</v>
      </c>
      <c r="J2" s="3"/>
      <c r="K2" s="3"/>
      <c r="L2" s="3"/>
      <c r="M2" s="3"/>
      <c r="N2" s="3"/>
      <c r="O2" s="7" t="n">
        <v>545994000</v>
      </c>
      <c r="P2" s="7" t="n">
        <v>916247000</v>
      </c>
      <c r="Q2" s="7" t="n">
        <v>838278000</v>
      </c>
      <c r="R2" s="7" t="n">
        <v>902697000</v>
      </c>
      <c r="S2" s="7" t="n">
        <v>869877000</v>
      </c>
      <c r="T2" s="7" t="n">
        <v>881143000</v>
      </c>
      <c r="U2" s="7" t="n">
        <v>752024368</v>
      </c>
      <c r="V2" s="7" t="n">
        <v>771366980</v>
      </c>
      <c r="W2" s="7" t="n">
        <v>764535000</v>
      </c>
      <c r="X2" s="7" t="n">
        <v>751639660</v>
      </c>
      <c r="Y2" s="7" t="n">
        <v>916813000</v>
      </c>
      <c r="Z2" s="7" t="n">
        <v>512410256</v>
      </c>
    </row>
    <row r="3" customFormat="false" ht="14.25" hidden="false" customHeight="false" outlineLevel="0" collapsed="false">
      <c r="A3" s="1" t="s">
        <v>2</v>
      </c>
      <c r="B3" s="7" t="n">
        <v>2524000000</v>
      </c>
      <c r="C3" s="7" t="n">
        <v>2359000000</v>
      </c>
      <c r="D3" s="7" t="n">
        <v>2499000000</v>
      </c>
      <c r="E3" s="7" t="n">
        <v>2575000000</v>
      </c>
      <c r="F3" s="7" t="n">
        <v>2596000000</v>
      </c>
      <c r="G3" s="7" t="n">
        <v>2652000000</v>
      </c>
      <c r="H3" s="7" t="n">
        <v>2349167000</v>
      </c>
      <c r="I3" s="7" t="n">
        <v>2216830000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false" outlineLevel="0" collapsed="false">
      <c r="A4" s="1" t="s">
        <v>3</v>
      </c>
      <c r="B4" s="7" t="n">
        <v>2518443000</v>
      </c>
      <c r="C4" s="7" t="n">
        <v>2485251000</v>
      </c>
      <c r="D4" s="7" t="n">
        <v>2470985000</v>
      </c>
      <c r="E4" s="7" t="n">
        <v>2492006000</v>
      </c>
      <c r="F4" s="7" t="n">
        <v>2405848000</v>
      </c>
      <c r="G4" s="7" t="n">
        <v>2562951000</v>
      </c>
      <c r="H4" s="7" t="n">
        <v>2522226000</v>
      </c>
      <c r="I4" s="7" t="n">
        <v>2560306000</v>
      </c>
      <c r="J4" s="3"/>
      <c r="K4" s="3"/>
      <c r="L4" s="3"/>
      <c r="M4" s="3"/>
      <c r="N4" s="3"/>
      <c r="O4" s="7" t="n">
        <v>2819259000</v>
      </c>
      <c r="P4" s="7" t="n">
        <v>2362550000</v>
      </c>
      <c r="Q4" s="7" t="n">
        <v>2677309000</v>
      </c>
      <c r="R4" s="7" t="n">
        <v>2697583000</v>
      </c>
      <c r="S4" s="7" t="n">
        <v>2695983000</v>
      </c>
      <c r="T4" s="7" t="n">
        <v>2757029000</v>
      </c>
      <c r="U4" s="7" t="n">
        <v>2540156000</v>
      </c>
      <c r="V4" s="7" t="n">
        <v>2371836000</v>
      </c>
      <c r="W4" s="7" t="n">
        <v>2501782000</v>
      </c>
      <c r="X4" s="7" t="n">
        <v>2577110000</v>
      </c>
      <c r="Y4" s="7" t="n">
        <v>2580231000</v>
      </c>
      <c r="Z4" s="7" t="n">
        <v>2415327000</v>
      </c>
    </row>
    <row r="5" customFormat="false" ht="14.25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/>
      <c r="I5" s="7" t="n">
        <v>570520000</v>
      </c>
      <c r="J5" s="3"/>
      <c r="K5" s="3"/>
      <c r="L5" s="3"/>
      <c r="M5" s="3"/>
      <c r="N5" s="3"/>
      <c r="O5" s="7" t="n">
        <v>492878000</v>
      </c>
      <c r="P5" s="7" t="n">
        <v>472442000</v>
      </c>
      <c r="Q5" s="7" t="n">
        <v>671257000</v>
      </c>
      <c r="R5" s="7" t="n">
        <v>70594000</v>
      </c>
      <c r="S5" s="7" t="n">
        <v>115012000</v>
      </c>
      <c r="T5" s="3"/>
      <c r="U5" s="3"/>
      <c r="V5" s="3"/>
      <c r="W5" s="7" t="n">
        <v>7691000</v>
      </c>
      <c r="X5" s="3"/>
      <c r="Y5" s="3"/>
      <c r="Z5" s="3"/>
    </row>
    <row r="6" customFormat="false" ht="14.25" hidden="false" customHeight="false" outlineLevel="0" collapsed="false">
      <c r="A6" s="1" t="s">
        <v>5</v>
      </c>
      <c r="B6" s="3"/>
      <c r="C6" s="3"/>
      <c r="D6" s="3"/>
      <c r="E6" s="7" t="n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 t="n">
        <v>626785967</v>
      </c>
      <c r="V6" s="3"/>
      <c r="W6" s="3"/>
      <c r="X6" s="7" t="n">
        <v>0</v>
      </c>
      <c r="Y6" s="3"/>
      <c r="Z6" s="3"/>
    </row>
    <row r="7" customFormat="false" ht="14.25" hidden="false" customHeight="false" outlineLevel="0" collapsed="false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</row>
    <row r="8" customFormat="false" ht="14.25" hidden="false" customHeight="false" outlineLevel="0" collapsed="false">
      <c r="A8" s="1" t="s">
        <v>7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7" t="n">
        <v>245295</v>
      </c>
      <c r="U8" s="7" t="n">
        <v>282710</v>
      </c>
      <c r="V8" s="7" t="n">
        <v>266145</v>
      </c>
      <c r="W8" s="3"/>
      <c r="X8" s="7" t="n">
        <v>149890</v>
      </c>
      <c r="Y8" s="7" t="n">
        <v>171300</v>
      </c>
      <c r="Z8" s="3"/>
    </row>
    <row r="9" customFormat="false" ht="14.25" hidden="false" customHeight="false" outlineLevel="0" collapsed="false">
      <c r="A9" s="1" t="s">
        <v>8</v>
      </c>
      <c r="B9" s="3"/>
      <c r="C9" s="3"/>
      <c r="D9" s="3"/>
      <c r="E9" s="3"/>
      <c r="F9" s="3"/>
      <c r="G9" s="3"/>
      <c r="H9" s="3"/>
      <c r="I9" s="7" t="n">
        <v>0</v>
      </c>
      <c r="J9" s="3"/>
      <c r="K9" s="3"/>
      <c r="L9" s="3"/>
      <c r="M9" s="3"/>
      <c r="N9" s="3"/>
      <c r="O9" s="7" t="n">
        <v>0</v>
      </c>
      <c r="P9" s="7" t="n">
        <v>84707000</v>
      </c>
      <c r="Q9" s="3"/>
      <c r="R9" s="3"/>
      <c r="S9" s="3"/>
      <c r="T9" s="3"/>
      <c r="U9" s="3"/>
      <c r="V9" s="3"/>
      <c r="W9" s="7" t="n">
        <v>74219866</v>
      </c>
      <c r="X9" s="3"/>
      <c r="Y9" s="3"/>
      <c r="Z9" s="3"/>
    </row>
    <row r="10" customFormat="false" ht="14.25" hidden="false" customHeight="false" outlineLevel="0" collapsed="false">
      <c r="A10" s="1" t="s">
        <v>9</v>
      </c>
      <c r="B10" s="3"/>
      <c r="C10" s="3"/>
      <c r="D10" s="3"/>
      <c r="E10" s="3"/>
      <c r="F10" s="3"/>
      <c r="G10" s="7" t="n">
        <v>299091000</v>
      </c>
      <c r="H10" s="7" t="n">
        <v>245176000</v>
      </c>
      <c r="I10" s="7" t="n">
        <v>231509000</v>
      </c>
      <c r="J10" s="3"/>
      <c r="K10" s="3"/>
      <c r="L10" s="3"/>
      <c r="M10" s="3"/>
      <c r="N10" s="3"/>
      <c r="O10" s="7" t="n">
        <v>222460000</v>
      </c>
      <c r="P10" s="7" t="n">
        <v>95678370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3"/>
    </row>
    <row r="11" customFormat="false" ht="14.25" hidden="false" customHeight="false" outlineLevel="0" collapsed="false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 t="n">
        <v>515797000</v>
      </c>
      <c r="S11" s="3"/>
      <c r="T11" s="3"/>
      <c r="U11" s="3"/>
      <c r="V11" s="3"/>
      <c r="W11" s="3"/>
      <c r="X11" s="3"/>
      <c r="Y11" s="7" t="n">
        <v>371162000</v>
      </c>
      <c r="Z11" s="7" t="n">
        <v>366355000</v>
      </c>
    </row>
    <row r="12" customFormat="false" ht="14.25" hidden="false" customHeight="false" outlineLevel="0" collapsed="false">
      <c r="A12" s="1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false" outlineLevel="0" collapsed="false">
      <c r="A13" s="1" t="s">
        <v>12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3"/>
      <c r="K13" s="3"/>
      <c r="L13" s="3"/>
      <c r="M13" s="3"/>
      <c r="N13" s="3"/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</row>
    <row r="14" customFormat="false" ht="14.25" hidden="false" customHeight="false" outlineLevel="0" collapsed="false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</row>
    <row r="15" customFormat="false" ht="14.25" hidden="false" customHeight="false" outlineLevel="0" collapsed="false">
      <c r="A15" s="1" t="s">
        <v>14</v>
      </c>
      <c r="B15" s="3"/>
      <c r="C15" s="3"/>
      <c r="D15" s="3"/>
      <c r="E15" s="7" t="n">
        <v>0</v>
      </c>
      <c r="F15" s="7" t="n">
        <v>0</v>
      </c>
      <c r="G15" s="3"/>
      <c r="H15" s="3"/>
      <c r="I15" s="3"/>
      <c r="J15" s="3"/>
      <c r="K15" s="3"/>
      <c r="L15" s="3"/>
      <c r="M15" s="3"/>
      <c r="N15" s="3"/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</row>
    <row r="16" customFormat="false" ht="14.25" hidden="false" customHeight="false" outlineLevel="0" collapsed="false">
      <c r="A16" s="1" t="s">
        <v>15</v>
      </c>
      <c r="B16" s="7" t="n">
        <v>0</v>
      </c>
      <c r="C16" s="7" t="n">
        <v>0</v>
      </c>
      <c r="D16" s="7" t="n">
        <v>100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3"/>
      <c r="K16" s="3"/>
      <c r="L16" s="3"/>
      <c r="M16" s="3"/>
      <c r="N16" s="3"/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3"/>
      <c r="W16" s="3"/>
      <c r="X16" s="3"/>
      <c r="Y16" s="3"/>
      <c r="Z16" s="3"/>
    </row>
    <row r="17" customFormat="false" ht="14.25" hidden="false" customHeight="false" outlineLevel="0" collapsed="false">
      <c r="A17" s="1" t="s">
        <v>16</v>
      </c>
      <c r="B17" s="3"/>
      <c r="C17" s="3"/>
      <c r="D17" s="7" t="n">
        <v>0</v>
      </c>
      <c r="E17" s="3"/>
      <c r="F17" s="3"/>
      <c r="G17" s="7" t="n">
        <v>141000</v>
      </c>
      <c r="H17" s="3"/>
      <c r="I17" s="3"/>
      <c r="J17" s="3"/>
      <c r="K17" s="3"/>
      <c r="L17" s="3"/>
      <c r="M17" s="3"/>
      <c r="N17" s="3"/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3"/>
      <c r="Y17" s="7" t="n">
        <v>0</v>
      </c>
      <c r="Z17" s="7" t="n">
        <v>0</v>
      </c>
    </row>
    <row r="18" customFormat="false" ht="14.25" hidden="false" customHeight="false" outlineLevel="0" collapsed="false">
      <c r="A18" s="1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false" outlineLevel="0" collapsed="false">
      <c r="A19" s="1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</row>
    <row r="20" customFormat="false" ht="14.25" hidden="false" customHeight="false" outlineLevel="0" collapsed="false">
      <c r="A20" s="1" t="s">
        <v>40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 t="n">
        <v>0</v>
      </c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false" outlineLevel="0" collapsed="false">
      <c r="A21" s="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7" t="n">
        <v>78090000</v>
      </c>
      <c r="P21" s="7" t="n">
        <v>8220000</v>
      </c>
      <c r="Q21" s="7" t="n">
        <v>82200</v>
      </c>
      <c r="R21" s="7" t="n">
        <v>164400</v>
      </c>
      <c r="S21" s="7" t="n">
        <v>9864000</v>
      </c>
      <c r="T21" s="7" t="n">
        <v>44799000</v>
      </c>
      <c r="U21" s="7" t="n">
        <v>0</v>
      </c>
      <c r="V21" s="7" t="n">
        <v>304140000</v>
      </c>
      <c r="W21" s="7" t="n">
        <v>162756000</v>
      </c>
      <c r="X21" s="7" t="n">
        <v>0</v>
      </c>
      <c r="Y21" s="7" t="n">
        <v>0</v>
      </c>
      <c r="Z21" s="7" t="n">
        <v>0</v>
      </c>
    </row>
    <row r="22" customFormat="false" ht="14.25" hidden="false" customHeight="false" outlineLevel="0" collapsed="false">
      <c r="A22" s="1" t="s">
        <v>20</v>
      </c>
      <c r="B22" s="3"/>
      <c r="C22" s="3"/>
      <c r="D22" s="3"/>
      <c r="E22" s="3"/>
      <c r="F22" s="3"/>
      <c r="G22" s="3"/>
      <c r="H22" s="7" t="n">
        <v>0</v>
      </c>
      <c r="I22" s="7" t="n">
        <v>0</v>
      </c>
      <c r="J22" s="3"/>
      <c r="K22" s="3"/>
      <c r="L22" s="3"/>
      <c r="M22" s="3"/>
      <c r="N22" s="3"/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</row>
    <row r="23" customFormat="false" ht="14.25" hidden="false" customHeight="false" outlineLevel="0" collapsed="false">
      <c r="A23" s="1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 t="n">
        <v>758956174</v>
      </c>
      <c r="P23" s="7" t="n">
        <v>472366611</v>
      </c>
      <c r="Q23" s="7" t="n">
        <v>434069952</v>
      </c>
      <c r="R23" s="7" t="n">
        <v>869499105</v>
      </c>
      <c r="S23" s="7" t="n">
        <v>918405452</v>
      </c>
      <c r="T23" s="7" t="n">
        <v>693194794</v>
      </c>
      <c r="U23" s="7" t="n">
        <v>815393834</v>
      </c>
      <c r="V23" s="7" t="n">
        <v>875928776</v>
      </c>
      <c r="W23" s="7" t="n">
        <v>752645845</v>
      </c>
      <c r="X23" s="7" t="n">
        <v>926696354</v>
      </c>
      <c r="Y23" s="7" t="n">
        <v>780374616</v>
      </c>
      <c r="Z23" s="7" t="n">
        <v>865024166</v>
      </c>
    </row>
    <row r="24" customFormat="false" ht="14.25" hidden="false" customHeight="false" outlineLevel="0" collapsed="false">
      <c r="A24" s="1" t="s">
        <v>22</v>
      </c>
      <c r="B24" s="3"/>
      <c r="C24" s="3"/>
      <c r="D24" s="3"/>
      <c r="E24" s="3"/>
      <c r="F24" s="3"/>
      <c r="G24" s="3"/>
      <c r="H24" s="3"/>
      <c r="I24" s="7" t="n">
        <v>1361921000</v>
      </c>
      <c r="J24" s="3"/>
      <c r="K24" s="3"/>
      <c r="L24" s="3"/>
      <c r="M24" s="3"/>
      <c r="N24" s="3"/>
      <c r="O24" s="7" t="n">
        <v>1994692000</v>
      </c>
      <c r="P24" s="7" t="n">
        <v>1697410000</v>
      </c>
      <c r="Q24" s="7" t="n">
        <v>1700838000</v>
      </c>
      <c r="R24" s="7" t="n">
        <v>1917622000</v>
      </c>
      <c r="S24" s="7" t="n">
        <v>2026064000</v>
      </c>
      <c r="T24" s="7" t="n">
        <v>2044660000</v>
      </c>
      <c r="U24" s="7" t="n">
        <v>2180504000</v>
      </c>
      <c r="V24" s="7" t="n">
        <v>2235412000</v>
      </c>
      <c r="W24" s="7" t="n">
        <v>2157487000</v>
      </c>
      <c r="X24" s="7" t="n">
        <v>2285858000</v>
      </c>
      <c r="Y24" s="7" t="n">
        <v>2085228000</v>
      </c>
      <c r="Z24" s="7" t="n">
        <v>2015361000</v>
      </c>
    </row>
    <row r="25" customFormat="false" ht="14.25" hidden="false" customHeight="false" outlineLevel="0" collapsed="false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false" outlineLevel="0" collapsed="false">
      <c r="A26" s="1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 t="n">
        <v>405166950</v>
      </c>
      <c r="W26" s="7" t="n">
        <v>343369400</v>
      </c>
      <c r="X26" s="7" t="n">
        <v>390051400</v>
      </c>
      <c r="Y26" s="7" t="n">
        <v>439231550</v>
      </c>
      <c r="Z26" s="7" t="n">
        <v>418160900</v>
      </c>
    </row>
    <row r="27" customFormat="false" ht="14.25" hidden="false" customHeight="false" outlineLevel="0" collapsed="false">
      <c r="A27" s="1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false" outlineLevel="0" collapsed="false">
      <c r="A28" s="1" t="s">
        <v>26</v>
      </c>
      <c r="B28" s="3"/>
      <c r="C28" s="3"/>
      <c r="D28" s="3"/>
      <c r="E28" s="3"/>
      <c r="F28" s="3"/>
      <c r="G28" s="7" t="n">
        <v>883453736</v>
      </c>
      <c r="H28" s="7" t="n">
        <v>956651083</v>
      </c>
      <c r="I28" s="7" t="n">
        <v>944632783</v>
      </c>
      <c r="J28" s="3"/>
      <c r="K28" s="3"/>
      <c r="L28" s="3"/>
      <c r="M28" s="3"/>
      <c r="N28" s="3"/>
      <c r="O28" s="7" t="n">
        <v>1147544828</v>
      </c>
      <c r="P28" s="7" t="n">
        <v>1004929816</v>
      </c>
      <c r="Q28" s="7" t="n">
        <v>1149041137</v>
      </c>
      <c r="R28" s="7" t="n">
        <v>1406286851</v>
      </c>
      <c r="S28" s="7" t="n">
        <v>1366895754</v>
      </c>
      <c r="T28" s="7" t="n">
        <v>924808021</v>
      </c>
      <c r="U28" s="7" t="n">
        <v>1032358231</v>
      </c>
      <c r="V28" s="7" t="n">
        <v>506714554</v>
      </c>
      <c r="W28" s="3"/>
      <c r="X28" s="3"/>
      <c r="Y28" s="7" t="n">
        <v>539804282</v>
      </c>
      <c r="Z28" s="3"/>
    </row>
    <row r="29" customFormat="false" ht="14.25" hidden="false" customHeight="false" outlineLevel="0" collapsed="false">
      <c r="A29" s="1" t="s">
        <v>27</v>
      </c>
      <c r="B29" s="3"/>
      <c r="C29" s="3"/>
      <c r="D29" s="3"/>
      <c r="E29" s="3"/>
      <c r="F29" s="3"/>
      <c r="G29" s="3"/>
      <c r="H29" s="7" t="n">
        <v>579930000</v>
      </c>
      <c r="I29" s="7" t="n">
        <v>368732000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false" outlineLevel="0" collapsed="false">
      <c r="A30" s="1" t="s">
        <v>28</v>
      </c>
      <c r="B30" s="3"/>
      <c r="C30" s="3"/>
      <c r="D30" s="3"/>
      <c r="E30" s="3"/>
      <c r="F30" s="3"/>
      <c r="G30" s="3"/>
      <c r="H30" s="7" t="n">
        <v>0</v>
      </c>
      <c r="I30" s="7" t="n">
        <v>0</v>
      </c>
      <c r="J30" s="3"/>
      <c r="K30" s="3"/>
      <c r="L30" s="3"/>
      <c r="M30" s="3"/>
      <c r="N30" s="3"/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</row>
    <row r="31" customFormat="false" ht="14.25" hidden="false" customHeight="false" outlineLevel="0" collapsed="false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7" t="n">
        <v>364830000</v>
      </c>
      <c r="P31" s="7" t="n">
        <v>307733000</v>
      </c>
      <c r="Q31" s="7" t="n">
        <v>359703000</v>
      </c>
      <c r="R31" s="7" t="n">
        <v>366949000</v>
      </c>
      <c r="S31" s="7" t="n">
        <v>341414000</v>
      </c>
      <c r="T31" s="7" t="n">
        <v>342354000</v>
      </c>
      <c r="U31" s="7" t="n">
        <v>375600000</v>
      </c>
      <c r="V31" s="7" t="n">
        <v>0</v>
      </c>
      <c r="W31" s="7" t="n">
        <v>344705000</v>
      </c>
      <c r="X31" s="7" t="n">
        <v>384412000</v>
      </c>
      <c r="Y31" s="7" t="n">
        <v>325286000</v>
      </c>
      <c r="Z31" s="7" t="n">
        <v>394145000</v>
      </c>
    </row>
    <row r="32" customFormat="false" ht="14.25" hidden="false" customHeight="false" outlineLevel="0" collapsed="false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3"/>
      <c r="X32" s="7" t="n">
        <v>0</v>
      </c>
      <c r="Y32" s="7" t="n">
        <v>0</v>
      </c>
      <c r="Z32" s="7" t="n">
        <v>0</v>
      </c>
    </row>
    <row r="33" customFormat="false" ht="14.25" hidden="false" customHeight="false" outlineLevel="0" collapsed="false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</row>
    <row r="34" customFormat="false" ht="14.25" hidden="false" customHeight="false" outlineLevel="0" collapsed="false">
      <c r="A34" s="1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</row>
    <row r="35" customFormat="false" ht="14.25" hidden="false" customHeight="false" outlineLevel="0" collapsed="false">
      <c r="A35" s="1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7" t="n">
        <v>0</v>
      </c>
      <c r="Z35" s="7" t="n">
        <v>0</v>
      </c>
    </row>
    <row r="36" customFormat="false" ht="14.25" hidden="false" customHeight="false" outlineLevel="0" collapsed="false">
      <c r="A36" s="1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 t="n">
        <v>13313869290</v>
      </c>
      <c r="P36" s="7" t="n">
        <v>11424839661</v>
      </c>
      <c r="Q36" s="7" t="n">
        <v>12585297679</v>
      </c>
      <c r="R36" s="7" t="n">
        <v>11344245865</v>
      </c>
      <c r="S36" s="7" t="n">
        <v>11320102833</v>
      </c>
      <c r="T36" s="7" t="n">
        <v>10736623841</v>
      </c>
      <c r="U36" s="7" t="n">
        <v>12236325296</v>
      </c>
      <c r="V36" s="7" t="n">
        <v>11928526672</v>
      </c>
      <c r="W36" s="7" t="n">
        <v>12846784103</v>
      </c>
      <c r="X36" s="7" t="n">
        <v>13114260140</v>
      </c>
      <c r="Y36" s="7" t="n">
        <v>11942513865</v>
      </c>
      <c r="Z36" s="7" t="n">
        <v>11670868504</v>
      </c>
    </row>
    <row r="37" customFormat="false" ht="14.25" hidden="false" customHeight="false" outlineLevel="0" collapsed="false">
      <c r="A37" s="1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7" t="n">
        <v>13913869290</v>
      </c>
      <c r="P37" s="7" t="n">
        <v>12024839661</v>
      </c>
      <c r="Q37" s="7" t="n">
        <v>13385297679</v>
      </c>
      <c r="R37" s="7" t="n">
        <v>11744245865</v>
      </c>
      <c r="S37" s="7" t="n">
        <v>11720102833</v>
      </c>
      <c r="T37" s="7" t="n">
        <v>11376623841</v>
      </c>
      <c r="U37" s="7" t="n">
        <v>12863111263</v>
      </c>
      <c r="V37" s="7" t="n">
        <v>12528526672</v>
      </c>
      <c r="W37" s="7" t="n">
        <v>13246784103</v>
      </c>
      <c r="X37" s="7" t="n">
        <v>13114260140</v>
      </c>
      <c r="Y37" s="7" t="n">
        <v>12742513865</v>
      </c>
      <c r="Z37" s="7" t="n">
        <v>12070868504</v>
      </c>
    </row>
    <row r="38" customFormat="false" ht="14.25" hidden="false" customHeight="false" outlineLevel="0" collapsed="false">
      <c r="A38" s="1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</row>
    <row r="39" customFormat="false" ht="14.25" hidden="false" customHeight="false" outlineLevel="0" collapsed="false">
      <c r="A39" s="8" t="s">
        <v>37</v>
      </c>
      <c r="P39" s="9" t="n">
        <v>5381.138</v>
      </c>
      <c r="Q39" s="0" t="n">
        <v>5275.681</v>
      </c>
      <c r="R39" s="0" t="n">
        <v>5139.948</v>
      </c>
      <c r="S39" s="0" t="n">
        <v>5005.018</v>
      </c>
      <c r="V39" s="0" t="n">
        <f aca="false">5200-40</f>
        <v>5160</v>
      </c>
    </row>
    <row r="40" customFormat="false" ht="15" hidden="false" customHeight="false" outlineLevel="0" collapsed="false">
      <c r="A40" s="10" t="s">
        <v>41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 t="n">
        <f aca="false">1200-47.9</f>
        <v>1152.1</v>
      </c>
      <c r="O40" s="11" t="n">
        <f aca="false">1300-95</f>
        <v>1205</v>
      </c>
      <c r="P40" s="11" t="n">
        <f aca="false">1200-43.9</f>
        <v>1156.1</v>
      </c>
      <c r="Q40" s="11" t="n">
        <f aca="false">1300-128.7</f>
        <v>1171.3</v>
      </c>
      <c r="R40" s="11" t="n">
        <f aca="false">1400-195.3</f>
        <v>1204.7</v>
      </c>
      <c r="S40" s="11" t="n">
        <f aca="false">1100-108.9</f>
        <v>991.1</v>
      </c>
      <c r="T40" s="11" t="n">
        <f aca="false">1400-102.8</f>
        <v>1297.2</v>
      </c>
      <c r="U40" s="11" t="n">
        <f aca="false">1500-78</f>
        <v>1422</v>
      </c>
      <c r="V40" s="11" t="n">
        <f aca="false">1500-83.8</f>
        <v>1416.2</v>
      </c>
    </row>
    <row r="41" customFormat="false" ht="14.25" hidden="false" customHeight="false" outlineLevel="0" collapsed="false">
      <c r="A41" s="12" t="s">
        <v>42</v>
      </c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 t="n">
        <f aca="false">45.8-0.2</f>
        <v>45.6</v>
      </c>
      <c r="O41" s="11"/>
      <c r="P41" s="11"/>
      <c r="Q41" s="11"/>
      <c r="R41" s="11"/>
      <c r="S41" s="11"/>
      <c r="T41" s="11" t="n">
        <f aca="false">42.4-0.3</f>
        <v>42.1</v>
      </c>
      <c r="U41" s="11" t="n">
        <f aca="false">44.4-0.1</f>
        <v>44.3</v>
      </c>
      <c r="V41" s="11" t="n">
        <f aca="false">54.4-0.2</f>
        <v>54.2</v>
      </c>
    </row>
    <row r="42" customFormat="false" ht="14.25" hidden="false" customHeight="false" outlineLevel="0" collapsed="false">
      <c r="A42" s="0" t="s">
        <v>38</v>
      </c>
      <c r="N42" s="0" t="n">
        <f aca="false">N40+N41</f>
        <v>1197.7</v>
      </c>
      <c r="T42" s="0" t="n">
        <f aca="false">T40+T41</f>
        <v>1339.3</v>
      </c>
      <c r="U42" s="0" t="n">
        <f aca="false">U40+U41</f>
        <v>1466.3</v>
      </c>
      <c r="V42" s="0" t="n">
        <f aca="false">V40+V41</f>
        <v>1470.4</v>
      </c>
    </row>
    <row r="43" customFormat="false" ht="14.25" hidden="false" customHeight="false" outlineLevel="0" collapsed="false">
      <c r="A43" s="0" t="s">
        <v>39</v>
      </c>
      <c r="T43" s="0" t="n">
        <f aca="false">798.6-5.6</f>
        <v>793</v>
      </c>
      <c r="U43" s="0" t="n">
        <f aca="false">744.7-12.3</f>
        <v>732.4</v>
      </c>
      <c r="V43" s="0" t="n">
        <f aca="false">793.8-8.6</f>
        <v>785.2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pane xSplit="1" ySplit="8" topLeftCell="I26" activePane="bottomRight" state="frozen"/>
      <selection pane="topLeft" activeCell="A3" activeCellId="0" sqref="A3"/>
      <selection pane="topRight" activeCell="I3" activeCellId="0" sqref="I3"/>
      <selection pane="bottomLeft" activeCell="A26" activeCellId="0" sqref="A26"/>
      <selection pane="bottomRight" activeCell="AA46" activeCellId="0" sqref="AA46"/>
    </sheetView>
  </sheetViews>
  <sheetFormatPr defaultColWidth="8.9921875" defaultRowHeight="14.25" zeroHeight="false" outlineLevelRow="0" outlineLevelCol="0"/>
  <cols>
    <col collapsed="false" customWidth="true" hidden="false" outlineLevel="0" max="2" min="2" style="0" width="11.12"/>
    <col collapsed="false" customWidth="false" hidden="true" outlineLevel="0" max="13" min="10" style="0" width="8.99"/>
    <col collapsed="false" customWidth="true" hidden="false" outlineLevel="0" max="15" min="15" style="0" width="9.74"/>
    <col collapsed="false" customWidth="true" hidden="false" outlineLevel="0" max="17" min="17" style="0" width="11.12"/>
    <col collapsed="false" customWidth="true" hidden="false" outlineLevel="0" max="21" min="21" style="0" width="11.12"/>
    <col collapsed="false" customWidth="true" hidden="false" outlineLevel="0" max="23" min="22" style="0" width="9.74"/>
    <col collapsed="false" customWidth="true" hidden="false" outlineLevel="0" max="25" min="24" style="0" width="11.99"/>
    <col collapsed="false" customWidth="true" hidden="false" outlineLevel="0" max="26" min="26" style="0" width="11.12"/>
    <col collapsed="false" customWidth="true" hidden="false" outlineLevel="0" max="27" min="27" style="0" width="13.37"/>
    <col collapsed="false" customWidth="true" hidden="false" outlineLevel="0" max="28" min="28" style="0" width="10.87"/>
  </cols>
  <sheetData>
    <row r="1" customFormat="false" ht="14.25" hidden="false" customHeight="false" outlineLevel="0" collapsed="false">
      <c r="A1" s="5" t="s">
        <v>43</v>
      </c>
    </row>
    <row r="3" customFormat="false" ht="14.25" hidden="false" customHeight="false" outlineLevel="0" collapsed="false">
      <c r="A3" s="5" t="s">
        <v>44</v>
      </c>
      <c r="B3" s="13" t="n">
        <v>44047.7007986111</v>
      </c>
    </row>
    <row r="4" customFormat="false" ht="14.25" hidden="false" customHeight="false" outlineLevel="0" collapsed="false">
      <c r="A4" s="5" t="s">
        <v>45</v>
      </c>
      <c r="B4" s="13" t="n">
        <v>44122.5273916551</v>
      </c>
    </row>
    <row r="5" customFormat="false" ht="14.25" hidden="false" customHeight="false" outlineLevel="0" collapsed="false">
      <c r="A5" s="5" t="s">
        <v>46</v>
      </c>
      <c r="B5" s="5" t="s">
        <v>47</v>
      </c>
    </row>
    <row r="7" customFormat="false" ht="14.25" hidden="false" customHeight="false" outlineLevel="0" collapsed="false">
      <c r="A7" s="5" t="s">
        <v>48</v>
      </c>
      <c r="B7" s="5" t="s">
        <v>49</v>
      </c>
    </row>
    <row r="8" customFormat="false" ht="14.25" hidden="false" customHeight="false" outlineLevel="0" collapsed="false">
      <c r="A8" s="5" t="s">
        <v>50</v>
      </c>
      <c r="B8" s="5" t="s">
        <v>51</v>
      </c>
    </row>
    <row r="10" customFormat="false" ht="14.2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  <c r="M10" s="1" t="s">
        <v>64</v>
      </c>
      <c r="N10" s="1" t="s">
        <v>65</v>
      </c>
      <c r="O10" s="1" t="s">
        <v>66</v>
      </c>
      <c r="P10" s="1" t="s">
        <v>67</v>
      </c>
      <c r="Q10" s="1" t="s">
        <v>68</v>
      </c>
      <c r="R10" s="1" t="s">
        <v>69</v>
      </c>
      <c r="S10" s="1" t="s">
        <v>70</v>
      </c>
      <c r="T10" s="1" t="s">
        <v>71</v>
      </c>
      <c r="U10" s="1" t="s">
        <v>72</v>
      </c>
      <c r="V10" s="1" t="s">
        <v>73</v>
      </c>
      <c r="W10" s="1" t="s">
        <v>74</v>
      </c>
      <c r="X10" s="1" t="s">
        <v>75</v>
      </c>
      <c r="Y10" s="1" t="s">
        <v>76</v>
      </c>
      <c r="Z10" s="1" t="s">
        <v>77</v>
      </c>
    </row>
    <row r="11" customFormat="false" ht="14.25" hidden="false" customHeight="false" outlineLevel="0" collapsed="false">
      <c r="A11" s="1" t="s">
        <v>1</v>
      </c>
      <c r="B11" s="7" t="n">
        <v>1480420000</v>
      </c>
      <c r="C11" s="7" t="n">
        <v>1559081000</v>
      </c>
      <c r="D11" s="7" t="n">
        <v>1520179000</v>
      </c>
      <c r="E11" s="7" t="n">
        <v>1499941000</v>
      </c>
      <c r="F11" s="7" t="n">
        <v>1445592000</v>
      </c>
      <c r="G11" s="3" t="s">
        <v>78</v>
      </c>
      <c r="H11" s="7" t="n">
        <v>1373331000</v>
      </c>
      <c r="I11" s="7" t="n">
        <v>1370593000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7" t="n">
        <v>545994000</v>
      </c>
      <c r="P11" s="7" t="n">
        <v>916247000</v>
      </c>
      <c r="Q11" s="7" t="n">
        <v>838278000</v>
      </c>
      <c r="R11" s="7" t="n">
        <v>902697000</v>
      </c>
      <c r="S11" s="7" t="n">
        <v>869877000</v>
      </c>
      <c r="T11" s="7" t="n">
        <v>881143000</v>
      </c>
      <c r="U11" s="7" t="n">
        <v>752024368</v>
      </c>
      <c r="V11" s="7" t="n">
        <v>771366980</v>
      </c>
      <c r="W11" s="7" t="n">
        <v>764535000</v>
      </c>
      <c r="X11" s="7" t="n">
        <v>751639660</v>
      </c>
      <c r="Y11" s="7" t="n">
        <v>916813000</v>
      </c>
      <c r="Z11" s="7" t="n">
        <v>512410256</v>
      </c>
      <c r="AA11" s="14" t="n">
        <f aca="false">AVERAGE(O11:Z11)</f>
        <v>785252105.333333</v>
      </c>
    </row>
    <row r="12" customFormat="false" ht="14.25" hidden="false" customHeight="false" outlineLevel="0" collapsed="false">
      <c r="A12" s="1" t="s">
        <v>2</v>
      </c>
      <c r="B12" s="7" t="n">
        <v>2524000000</v>
      </c>
      <c r="C12" s="7" t="n">
        <v>2359000000</v>
      </c>
      <c r="D12" s="7" t="n">
        <v>2499000000</v>
      </c>
      <c r="E12" s="7" t="n">
        <v>2575000000</v>
      </c>
      <c r="F12" s="7" t="n">
        <v>2596000000</v>
      </c>
      <c r="G12" s="7" t="n">
        <v>2652000000</v>
      </c>
      <c r="H12" s="7" t="n">
        <v>2349167000</v>
      </c>
      <c r="I12" s="7" t="n">
        <v>2216830000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 t="s">
        <v>78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 t="s">
        <v>78</v>
      </c>
      <c r="X12" s="3" t="s">
        <v>78</v>
      </c>
      <c r="Y12" s="3" t="s">
        <v>78</v>
      </c>
      <c r="Z12" s="3" t="s">
        <v>78</v>
      </c>
      <c r="AA12" s="14" t="n">
        <v>1800000000</v>
      </c>
    </row>
    <row r="13" customFormat="false" ht="14.25" hidden="false" customHeight="false" outlineLevel="0" collapsed="false">
      <c r="A13" s="1" t="s">
        <v>3</v>
      </c>
      <c r="B13" s="7" t="n">
        <v>2518443000</v>
      </c>
      <c r="C13" s="7" t="n">
        <v>2485251000</v>
      </c>
      <c r="D13" s="7" t="n">
        <v>2470985000</v>
      </c>
      <c r="E13" s="7" t="n">
        <v>2492006000</v>
      </c>
      <c r="F13" s="7" t="n">
        <v>2405848000</v>
      </c>
      <c r="G13" s="7" t="n">
        <v>2562951000</v>
      </c>
      <c r="H13" s="7" t="n">
        <v>2522226000</v>
      </c>
      <c r="I13" s="7" t="n">
        <v>2560306000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78</v>
      </c>
      <c r="O13" s="7" t="n">
        <v>2819259000</v>
      </c>
      <c r="P13" s="7" t="n">
        <v>2362550000</v>
      </c>
      <c r="Q13" s="7" t="n">
        <v>2677309000</v>
      </c>
      <c r="R13" s="7" t="n">
        <v>2697583000</v>
      </c>
      <c r="S13" s="7" t="n">
        <v>2695983000</v>
      </c>
      <c r="T13" s="7" t="n">
        <v>2757029000</v>
      </c>
      <c r="U13" s="7" t="n">
        <v>2540156000</v>
      </c>
      <c r="V13" s="7" t="n">
        <v>2371836000</v>
      </c>
      <c r="W13" s="7" t="n">
        <v>2501782000</v>
      </c>
      <c r="X13" s="7" t="n">
        <v>2577110000</v>
      </c>
      <c r="Y13" s="7" t="n">
        <v>2580231000</v>
      </c>
      <c r="Z13" s="7" t="n">
        <v>2415327000</v>
      </c>
      <c r="AA13" s="14" t="n">
        <f aca="false">AVERAGE(O13:Z13)</f>
        <v>2583012916.66667</v>
      </c>
    </row>
    <row r="14" customFormat="false" ht="14.25" hidden="false" customHeight="false" outlineLevel="0" collapsed="false">
      <c r="A14" s="1" t="s">
        <v>4</v>
      </c>
      <c r="B14" s="3" t="s">
        <v>78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7" t="n">
        <v>570520000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7" t="n">
        <v>492878000</v>
      </c>
      <c r="P14" s="7" t="n">
        <v>472442000</v>
      </c>
      <c r="Q14" s="7" t="n">
        <v>671257000</v>
      </c>
      <c r="R14" s="7" t="n">
        <v>70594000</v>
      </c>
      <c r="S14" s="7" t="n">
        <v>115012000</v>
      </c>
      <c r="T14" s="3" t="s">
        <v>78</v>
      </c>
      <c r="U14" s="3" t="s">
        <v>78</v>
      </c>
      <c r="V14" s="3" t="s">
        <v>78</v>
      </c>
      <c r="W14" s="7" t="n">
        <v>7691000</v>
      </c>
      <c r="X14" s="3" t="s">
        <v>78</v>
      </c>
      <c r="Y14" s="3" t="s">
        <v>78</v>
      </c>
      <c r="Z14" s="3" t="s">
        <v>78</v>
      </c>
      <c r="AA14" s="14" t="n">
        <f aca="false">AVERAGE(O14:Z14)</f>
        <v>304979000</v>
      </c>
      <c r="AB14" s="14"/>
    </row>
    <row r="15" customFormat="false" ht="14.25" hidden="false" customHeight="false" outlineLevel="0" collapsed="false">
      <c r="A15" s="1" t="s">
        <v>5</v>
      </c>
      <c r="B15" s="3" t="s">
        <v>78</v>
      </c>
      <c r="C15" s="3" t="s">
        <v>78</v>
      </c>
      <c r="D15" s="3" t="s">
        <v>78</v>
      </c>
      <c r="E15" s="7" t="n">
        <v>0</v>
      </c>
      <c r="F15" s="3" t="s">
        <v>78</v>
      </c>
      <c r="G15" s="3" t="s">
        <v>78</v>
      </c>
      <c r="H15" s="3" t="s">
        <v>78</v>
      </c>
      <c r="I15" s="3" t="s">
        <v>78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 t="s">
        <v>78</v>
      </c>
      <c r="Q15" s="3" t="s">
        <v>78</v>
      </c>
      <c r="R15" s="3" t="s">
        <v>78</v>
      </c>
      <c r="S15" s="3" t="s">
        <v>78</v>
      </c>
      <c r="T15" s="3" t="s">
        <v>78</v>
      </c>
      <c r="U15" s="7" t="n">
        <v>626785967</v>
      </c>
      <c r="V15" s="3" t="s">
        <v>78</v>
      </c>
      <c r="W15" s="3" t="s">
        <v>78</v>
      </c>
      <c r="X15" s="7" t="n">
        <v>0</v>
      </c>
      <c r="Y15" s="3" t="s">
        <v>78</v>
      </c>
      <c r="Z15" s="3" t="s">
        <v>78</v>
      </c>
      <c r="AA15" s="14" t="n">
        <f aca="false">AVERAGE(O15:Z15)</f>
        <v>313392983.5</v>
      </c>
    </row>
    <row r="16" customFormat="false" ht="14.25" hidden="false" customHeight="false" outlineLevel="0" collapsed="false">
      <c r="A16" s="1" t="s">
        <v>6</v>
      </c>
      <c r="B16" s="3" t="s">
        <v>78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 t="s">
        <v>78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14" t="n">
        <f aca="false">AVERAGE(O16:Z16)</f>
        <v>0</v>
      </c>
    </row>
    <row r="17" customFormat="false" ht="14.25" hidden="false" customHeight="false" outlineLevel="0" collapsed="false">
      <c r="A17" s="1" t="s">
        <v>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 t="s">
        <v>78</v>
      </c>
      <c r="Q17" s="3" t="s">
        <v>78</v>
      </c>
      <c r="R17" s="3" t="s">
        <v>78</v>
      </c>
      <c r="S17" s="3" t="s">
        <v>78</v>
      </c>
      <c r="T17" s="7" t="n">
        <v>245295</v>
      </c>
      <c r="U17" s="7" t="n">
        <v>282710</v>
      </c>
      <c r="V17" s="7" t="n">
        <v>266145</v>
      </c>
      <c r="W17" s="3" t="s">
        <v>78</v>
      </c>
      <c r="X17" s="7" t="n">
        <v>149890</v>
      </c>
      <c r="Y17" s="7" t="n">
        <v>171300</v>
      </c>
      <c r="Z17" s="3" t="s">
        <v>78</v>
      </c>
      <c r="AA17" s="14" t="n">
        <f aca="false">AVERAGE(O17:Z17)</f>
        <v>223068</v>
      </c>
    </row>
    <row r="18" customFormat="false" ht="14.25" hidden="false" customHeight="false" outlineLevel="0" collapsed="false">
      <c r="A18" s="1" t="s">
        <v>8</v>
      </c>
      <c r="B18" s="3" t="s">
        <v>78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7" t="n">
        <v>0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  <c r="O18" s="7" t="n">
        <v>0</v>
      </c>
      <c r="P18" s="7" t="n">
        <v>84707000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7" t="n">
        <v>74219866</v>
      </c>
      <c r="X18" s="3" t="s">
        <v>78</v>
      </c>
      <c r="Y18" s="3" t="s">
        <v>78</v>
      </c>
      <c r="Z18" s="3" t="s">
        <v>78</v>
      </c>
      <c r="AA18" s="14" t="n">
        <f aca="false">AVERAGE(O18:Z18)</f>
        <v>52975622</v>
      </c>
    </row>
    <row r="19" customFormat="false" ht="14.25" hidden="false" customHeight="false" outlineLevel="0" collapsed="false">
      <c r="A19" s="1" t="s">
        <v>9</v>
      </c>
      <c r="B19" s="3" t="s">
        <v>78</v>
      </c>
      <c r="C19" s="3" t="s">
        <v>78</v>
      </c>
      <c r="D19" s="3" t="s">
        <v>78</v>
      </c>
      <c r="E19" s="3" t="s">
        <v>78</v>
      </c>
      <c r="F19" s="3" t="s">
        <v>78</v>
      </c>
      <c r="G19" s="7" t="n">
        <v>299091000</v>
      </c>
      <c r="H19" s="7" t="n">
        <v>245176000</v>
      </c>
      <c r="I19" s="7" t="n">
        <v>231509000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7" t="n">
        <v>222460000</v>
      </c>
      <c r="P19" s="7" t="n">
        <v>95678370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3" t="s">
        <v>78</v>
      </c>
      <c r="AA19" s="14" t="n">
        <v>0</v>
      </c>
    </row>
    <row r="20" customFormat="false" ht="14.25" hidden="false" customHeight="false" outlineLevel="0" collapsed="false">
      <c r="A20" s="1" t="s">
        <v>10</v>
      </c>
      <c r="B20" s="3" t="s">
        <v>78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 t="s">
        <v>78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 t="s">
        <v>78</v>
      </c>
      <c r="Q20" s="3" t="s">
        <v>78</v>
      </c>
      <c r="R20" s="7" t="n">
        <v>515797000</v>
      </c>
      <c r="S20" s="3" t="s">
        <v>78</v>
      </c>
      <c r="T20" s="3" t="s">
        <v>78</v>
      </c>
      <c r="U20" s="3" t="s">
        <v>78</v>
      </c>
      <c r="V20" s="3" t="s">
        <v>78</v>
      </c>
      <c r="W20" s="3" t="s">
        <v>78</v>
      </c>
      <c r="X20" s="3" t="s">
        <v>78</v>
      </c>
      <c r="Y20" s="7" t="n">
        <v>371162000</v>
      </c>
      <c r="Z20" s="7" t="n">
        <v>366355000</v>
      </c>
      <c r="AA20" s="14" t="n">
        <f aca="false">AVERAGE(O20:Z20)</f>
        <v>417771333.333333</v>
      </c>
    </row>
    <row r="21" customFormat="false" ht="14.25" hidden="false" customHeight="false" outlineLevel="0" collapsed="false">
      <c r="A21" s="1" t="s">
        <v>11</v>
      </c>
      <c r="B21" s="3" t="s">
        <v>78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 t="s">
        <v>78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 t="s">
        <v>78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 t="s">
        <v>78</v>
      </c>
      <c r="X21" s="3" t="s">
        <v>78</v>
      </c>
      <c r="Y21" s="3" t="s">
        <v>78</v>
      </c>
      <c r="Z21" s="3" t="s">
        <v>78</v>
      </c>
      <c r="AA21" s="0" t="n">
        <v>830000000</v>
      </c>
    </row>
    <row r="22" customFormat="false" ht="14.25" hidden="false" customHeight="false" outlineLevel="0" collapsed="false">
      <c r="A22" s="1" t="s">
        <v>12</v>
      </c>
      <c r="B22" s="7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14" t="n">
        <f aca="false">AVERAGE(O22:Z22)</f>
        <v>0</v>
      </c>
    </row>
    <row r="23" customFormat="false" ht="14.25" hidden="false" customHeight="false" outlineLevel="0" collapsed="false">
      <c r="A23" s="1" t="s">
        <v>13</v>
      </c>
      <c r="B23" s="3" t="s">
        <v>78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 t="s">
        <v>78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14" t="n">
        <f aca="false">AVERAGE(O23:Z23)</f>
        <v>0</v>
      </c>
    </row>
    <row r="24" customFormat="false" ht="14.25" hidden="false" customHeight="false" outlineLevel="0" collapsed="false">
      <c r="A24" s="1" t="s">
        <v>14</v>
      </c>
      <c r="B24" s="3" t="s">
        <v>78</v>
      </c>
      <c r="C24" s="3" t="s">
        <v>78</v>
      </c>
      <c r="D24" s="3" t="s">
        <v>78</v>
      </c>
      <c r="E24" s="7" t="n">
        <v>0</v>
      </c>
      <c r="F24" s="7" t="n">
        <v>0</v>
      </c>
      <c r="G24" s="3" t="s">
        <v>78</v>
      </c>
      <c r="H24" s="3" t="s">
        <v>78</v>
      </c>
      <c r="I24" s="3" t="s">
        <v>78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14" t="n">
        <f aca="false">AVERAGE(O24:Z24)</f>
        <v>0</v>
      </c>
    </row>
    <row r="25" customFormat="false" ht="14.25" hidden="false" customHeight="false" outlineLevel="0" collapsed="false">
      <c r="A25" s="1" t="s">
        <v>15</v>
      </c>
      <c r="B25" s="7" t="n">
        <v>0</v>
      </c>
      <c r="C25" s="7" t="n">
        <v>0</v>
      </c>
      <c r="D25" s="7" t="n">
        <v>100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3" t="s">
        <v>78</v>
      </c>
      <c r="W25" s="3" t="s">
        <v>78</v>
      </c>
      <c r="X25" s="3" t="s">
        <v>78</v>
      </c>
      <c r="Y25" s="3" t="s">
        <v>78</v>
      </c>
      <c r="Z25" s="3" t="s">
        <v>78</v>
      </c>
      <c r="AA25" s="14" t="n">
        <f aca="false">AVERAGE(O25:Z25)</f>
        <v>0</v>
      </c>
    </row>
    <row r="26" customFormat="false" ht="14.25" hidden="false" customHeight="false" outlineLevel="0" collapsed="false">
      <c r="A26" s="1" t="s">
        <v>16</v>
      </c>
      <c r="B26" s="3" t="s">
        <v>78</v>
      </c>
      <c r="C26" s="3" t="s">
        <v>78</v>
      </c>
      <c r="D26" s="7" t="n">
        <v>0</v>
      </c>
      <c r="E26" s="3" t="s">
        <v>78</v>
      </c>
      <c r="F26" s="3" t="s">
        <v>78</v>
      </c>
      <c r="G26" s="7" t="n">
        <v>141000</v>
      </c>
      <c r="H26" s="3" t="s">
        <v>78</v>
      </c>
      <c r="I26" s="3" t="s">
        <v>78</v>
      </c>
      <c r="J26" s="3" t="s">
        <v>78</v>
      </c>
      <c r="K26" s="3" t="s">
        <v>78</v>
      </c>
      <c r="L26" s="3" t="s">
        <v>78</v>
      </c>
      <c r="M26" s="3" t="s">
        <v>78</v>
      </c>
      <c r="N26" s="3" t="s">
        <v>78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3" t="s">
        <v>78</v>
      </c>
      <c r="Y26" s="7" t="n">
        <v>0</v>
      </c>
      <c r="Z26" s="7" t="n">
        <v>0</v>
      </c>
      <c r="AA26" s="14" t="n">
        <f aca="false">AVERAGE(O26:Z26)</f>
        <v>0</v>
      </c>
    </row>
    <row r="27" customFormat="false" ht="14.25" hidden="false" customHeight="false" outlineLevel="0" collapsed="false">
      <c r="A27" s="1" t="s">
        <v>17</v>
      </c>
      <c r="B27" s="3" t="s">
        <v>78</v>
      </c>
      <c r="C27" s="3" t="s">
        <v>78</v>
      </c>
      <c r="D27" s="3" t="s">
        <v>78</v>
      </c>
      <c r="E27" s="3" t="s">
        <v>78</v>
      </c>
      <c r="F27" s="3" t="s">
        <v>78</v>
      </c>
      <c r="G27" s="3" t="s">
        <v>78</v>
      </c>
      <c r="H27" s="3" t="s">
        <v>78</v>
      </c>
      <c r="I27" s="3" t="s">
        <v>78</v>
      </c>
      <c r="J27" s="3" t="s">
        <v>78</v>
      </c>
      <c r="K27" s="3" t="s">
        <v>78</v>
      </c>
      <c r="L27" s="3" t="s">
        <v>78</v>
      </c>
      <c r="M27" s="3" t="s">
        <v>78</v>
      </c>
      <c r="N27" s="3" t="s">
        <v>78</v>
      </c>
      <c r="O27" s="3" t="s">
        <v>78</v>
      </c>
      <c r="P27" s="3" t="s">
        <v>78</v>
      </c>
      <c r="Q27" s="3" t="s">
        <v>78</v>
      </c>
      <c r="R27" s="3" t="s">
        <v>78</v>
      </c>
      <c r="S27" s="3" t="s">
        <v>78</v>
      </c>
      <c r="T27" s="3" t="s">
        <v>78</v>
      </c>
      <c r="U27" s="3" t="s">
        <v>78</v>
      </c>
      <c r="V27" s="3" t="s">
        <v>78</v>
      </c>
      <c r="W27" s="3" t="s">
        <v>78</v>
      </c>
      <c r="X27" s="3" t="s">
        <v>78</v>
      </c>
      <c r="Y27" s="3" t="s">
        <v>78</v>
      </c>
      <c r="Z27" s="3" t="s">
        <v>78</v>
      </c>
      <c r="AA27" s="14" t="n">
        <v>400000000</v>
      </c>
    </row>
    <row r="28" customFormat="false" ht="14.25" hidden="false" customHeight="false" outlineLevel="0" collapsed="false">
      <c r="A28" s="1" t="s">
        <v>18</v>
      </c>
      <c r="B28" s="3" t="s">
        <v>78</v>
      </c>
      <c r="C28" s="3" t="s">
        <v>78</v>
      </c>
      <c r="D28" s="3" t="s">
        <v>78</v>
      </c>
      <c r="E28" s="3" t="s">
        <v>78</v>
      </c>
      <c r="F28" s="3" t="s">
        <v>78</v>
      </c>
      <c r="G28" s="3" t="s">
        <v>78</v>
      </c>
      <c r="H28" s="3" t="s">
        <v>78</v>
      </c>
      <c r="I28" s="3" t="s">
        <v>78</v>
      </c>
      <c r="J28" s="3" t="s">
        <v>78</v>
      </c>
      <c r="K28" s="3" t="s">
        <v>78</v>
      </c>
      <c r="L28" s="3" t="s">
        <v>78</v>
      </c>
      <c r="M28" s="3" t="s">
        <v>78</v>
      </c>
      <c r="N28" s="3" t="s">
        <v>78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14" t="n">
        <f aca="false">AVERAGE(O28:Z28)</f>
        <v>0</v>
      </c>
    </row>
    <row r="29" customFormat="false" ht="14.25" hidden="false" customHeight="false" outlineLevel="0" collapsed="false">
      <c r="A29" s="1" t="s">
        <v>40</v>
      </c>
      <c r="B29" s="3" t="s">
        <v>78</v>
      </c>
      <c r="C29" s="3" t="s">
        <v>78</v>
      </c>
      <c r="D29" s="3" t="s">
        <v>78</v>
      </c>
      <c r="E29" s="3" t="s">
        <v>78</v>
      </c>
      <c r="F29" s="3" t="s">
        <v>78</v>
      </c>
      <c r="G29" s="3" t="s">
        <v>78</v>
      </c>
      <c r="H29" s="3" t="s">
        <v>78</v>
      </c>
      <c r="I29" s="3" t="s">
        <v>78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  <c r="O29" s="3" t="s">
        <v>78</v>
      </c>
      <c r="P29" s="3" t="s">
        <v>78</v>
      </c>
      <c r="Q29" s="3" t="s">
        <v>78</v>
      </c>
      <c r="R29" s="7" t="n">
        <v>0</v>
      </c>
      <c r="S29" s="3" t="s">
        <v>78</v>
      </c>
      <c r="T29" s="3" t="s">
        <v>78</v>
      </c>
      <c r="U29" s="3" t="s">
        <v>78</v>
      </c>
      <c r="V29" s="3" t="s">
        <v>78</v>
      </c>
      <c r="W29" s="3" t="s">
        <v>78</v>
      </c>
      <c r="X29" s="3" t="s">
        <v>78</v>
      </c>
      <c r="Y29" s="3" t="s">
        <v>78</v>
      </c>
      <c r="Z29" s="3" t="s">
        <v>78</v>
      </c>
      <c r="AA29" s="14" t="n">
        <f aca="false">AVERAGE(O29:Z29)</f>
        <v>0</v>
      </c>
    </row>
    <row r="30" customFormat="false" ht="14.25" hidden="false" customHeight="false" outlineLevel="0" collapsed="false">
      <c r="A30" s="1" t="s">
        <v>19</v>
      </c>
      <c r="B30" s="3" t="s">
        <v>78</v>
      </c>
      <c r="C30" s="3" t="s">
        <v>78</v>
      </c>
      <c r="D30" s="3" t="s">
        <v>78</v>
      </c>
      <c r="E30" s="3" t="s">
        <v>78</v>
      </c>
      <c r="F30" s="3" t="s">
        <v>78</v>
      </c>
      <c r="G30" s="3" t="s">
        <v>78</v>
      </c>
      <c r="H30" s="3" t="s">
        <v>78</v>
      </c>
      <c r="I30" s="3" t="s">
        <v>78</v>
      </c>
      <c r="J30" s="3" t="s">
        <v>78</v>
      </c>
      <c r="K30" s="3" t="s">
        <v>78</v>
      </c>
      <c r="L30" s="3" t="s">
        <v>78</v>
      </c>
      <c r="M30" s="3" t="s">
        <v>78</v>
      </c>
      <c r="N30" s="3" t="s">
        <v>78</v>
      </c>
      <c r="O30" s="7" t="n">
        <v>78090000</v>
      </c>
      <c r="P30" s="7" t="n">
        <v>8220000</v>
      </c>
      <c r="Q30" s="7" t="n">
        <v>82200</v>
      </c>
      <c r="R30" s="7" t="n">
        <v>164400</v>
      </c>
      <c r="S30" s="7" t="n">
        <v>9864000</v>
      </c>
      <c r="T30" s="7" t="n">
        <v>44799000</v>
      </c>
      <c r="U30" s="7" t="n">
        <v>0</v>
      </c>
      <c r="V30" s="7" t="n">
        <v>304140000</v>
      </c>
      <c r="W30" s="7" t="n">
        <v>162756000</v>
      </c>
      <c r="X30" s="7" t="n">
        <v>0</v>
      </c>
      <c r="Y30" s="7" t="n">
        <v>0</v>
      </c>
      <c r="Z30" s="7" t="n">
        <v>0</v>
      </c>
      <c r="AA30" s="14" t="n">
        <f aca="false">AVERAGE(O30:Z30)</f>
        <v>50676300</v>
      </c>
    </row>
    <row r="31" customFormat="false" ht="14.25" hidden="false" customHeight="false" outlineLevel="0" collapsed="false">
      <c r="A31" s="1" t="s">
        <v>20</v>
      </c>
      <c r="B31" s="3" t="s">
        <v>78</v>
      </c>
      <c r="C31" s="3" t="s">
        <v>78</v>
      </c>
      <c r="D31" s="3" t="s">
        <v>78</v>
      </c>
      <c r="E31" s="3" t="s">
        <v>78</v>
      </c>
      <c r="F31" s="3" t="s">
        <v>78</v>
      </c>
      <c r="G31" s="3" t="s">
        <v>78</v>
      </c>
      <c r="H31" s="7" t="n">
        <v>0</v>
      </c>
      <c r="I31" s="7" t="n">
        <v>0</v>
      </c>
      <c r="J31" s="3" t="s">
        <v>78</v>
      </c>
      <c r="K31" s="3" t="s">
        <v>78</v>
      </c>
      <c r="L31" s="3" t="s">
        <v>78</v>
      </c>
      <c r="M31" s="3" t="s">
        <v>78</v>
      </c>
      <c r="N31" s="3" t="s">
        <v>78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14" t="n">
        <f aca="false">AVERAGE(O31:Z31)</f>
        <v>0</v>
      </c>
    </row>
    <row r="32" customFormat="false" ht="14.25" hidden="false" customHeight="false" outlineLevel="0" collapsed="false">
      <c r="A32" s="1" t="s">
        <v>21</v>
      </c>
      <c r="B32" s="3" t="s">
        <v>78</v>
      </c>
      <c r="C32" s="3" t="s">
        <v>78</v>
      </c>
      <c r="D32" s="3" t="s">
        <v>78</v>
      </c>
      <c r="E32" s="3" t="s">
        <v>78</v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7" t="n">
        <v>758956174</v>
      </c>
      <c r="P32" s="7" t="n">
        <v>472366611</v>
      </c>
      <c r="Q32" s="7" t="n">
        <v>434069952</v>
      </c>
      <c r="R32" s="7" t="n">
        <v>869499105</v>
      </c>
      <c r="S32" s="7" t="n">
        <v>918405452</v>
      </c>
      <c r="T32" s="7" t="n">
        <v>693194794</v>
      </c>
      <c r="U32" s="7" t="n">
        <v>815393834</v>
      </c>
      <c r="V32" s="7" t="n">
        <v>875928776</v>
      </c>
      <c r="W32" s="7" t="n">
        <v>752645845</v>
      </c>
      <c r="X32" s="7" t="n">
        <v>926696354</v>
      </c>
      <c r="Y32" s="7" t="n">
        <v>780374616</v>
      </c>
      <c r="Z32" s="7" t="n">
        <v>865024166</v>
      </c>
      <c r="AA32" s="14" t="n">
        <f aca="false">AVERAGE(O32:Z32)</f>
        <v>763546306.583333</v>
      </c>
    </row>
    <row r="33" customFormat="false" ht="14.25" hidden="false" customHeight="false" outlineLevel="0" collapsed="false">
      <c r="A33" s="1" t="s">
        <v>22</v>
      </c>
      <c r="B33" s="3" t="s">
        <v>78</v>
      </c>
      <c r="C33" s="3" t="s">
        <v>78</v>
      </c>
      <c r="D33" s="3" t="s">
        <v>78</v>
      </c>
      <c r="E33" s="3" t="s">
        <v>78</v>
      </c>
      <c r="F33" s="3" t="s">
        <v>78</v>
      </c>
      <c r="G33" s="3" t="s">
        <v>78</v>
      </c>
      <c r="H33" s="3" t="s">
        <v>78</v>
      </c>
      <c r="I33" s="7" t="n">
        <v>1361921000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7" t="n">
        <v>1994692000</v>
      </c>
      <c r="P33" s="7" t="n">
        <v>1697410000</v>
      </c>
      <c r="Q33" s="7" t="n">
        <v>1700838000</v>
      </c>
      <c r="R33" s="7" t="n">
        <v>1917622000</v>
      </c>
      <c r="S33" s="7" t="n">
        <v>2026064000</v>
      </c>
      <c r="T33" s="7" t="n">
        <v>2044660000</v>
      </c>
      <c r="U33" s="7" t="n">
        <v>2180504000</v>
      </c>
      <c r="V33" s="7" t="n">
        <v>2235412000</v>
      </c>
      <c r="W33" s="7" t="n">
        <v>2157487000</v>
      </c>
      <c r="X33" s="7" t="n">
        <v>2285858000</v>
      </c>
      <c r="Y33" s="7" t="n">
        <v>2085228000</v>
      </c>
      <c r="Z33" s="7" t="n">
        <v>2015361000</v>
      </c>
      <c r="AA33" s="14" t="n">
        <f aca="false">AVERAGE(O33:Z33)</f>
        <v>2028428000</v>
      </c>
    </row>
    <row r="34" customFormat="false" ht="14.25" hidden="false" customHeight="false" outlineLevel="0" collapsed="false">
      <c r="A34" s="1" t="s">
        <v>23</v>
      </c>
      <c r="B34" s="3" t="s">
        <v>78</v>
      </c>
      <c r="C34" s="3" t="s">
        <v>78</v>
      </c>
      <c r="D34" s="3" t="s">
        <v>78</v>
      </c>
      <c r="E34" s="3" t="s">
        <v>78</v>
      </c>
      <c r="F34" s="3" t="s">
        <v>78</v>
      </c>
      <c r="G34" s="3" t="s">
        <v>78</v>
      </c>
      <c r="H34" s="3" t="s">
        <v>78</v>
      </c>
      <c r="I34" s="3" t="s">
        <v>78</v>
      </c>
      <c r="J34" s="3" t="s">
        <v>78</v>
      </c>
      <c r="K34" s="3" t="s">
        <v>78</v>
      </c>
      <c r="L34" s="3" t="s">
        <v>78</v>
      </c>
      <c r="M34" s="3" t="s">
        <v>78</v>
      </c>
      <c r="N34" s="3" t="s">
        <v>78</v>
      </c>
      <c r="O34" s="3" t="s">
        <v>78</v>
      </c>
      <c r="P34" s="3" t="s">
        <v>78</v>
      </c>
      <c r="Q34" s="3" t="s">
        <v>78</v>
      </c>
      <c r="R34" s="3" t="s">
        <v>78</v>
      </c>
      <c r="S34" s="3" t="s">
        <v>78</v>
      </c>
      <c r="T34" s="3" t="s">
        <v>78</v>
      </c>
      <c r="U34" s="3" t="s">
        <v>78</v>
      </c>
      <c r="V34" s="3" t="s">
        <v>78</v>
      </c>
      <c r="W34" s="3" t="s">
        <v>78</v>
      </c>
      <c r="X34" s="3" t="s">
        <v>78</v>
      </c>
      <c r="Y34" s="3" t="s">
        <v>78</v>
      </c>
      <c r="Z34" s="3" t="s">
        <v>78</v>
      </c>
      <c r="AA34" s="14" t="n">
        <v>200000000</v>
      </c>
    </row>
    <row r="35" customFormat="false" ht="14.25" hidden="false" customHeight="false" outlineLevel="0" collapsed="false">
      <c r="A35" s="1" t="s">
        <v>24</v>
      </c>
      <c r="B35" s="3" t="s">
        <v>78</v>
      </c>
      <c r="C35" s="3" t="s">
        <v>78</v>
      </c>
      <c r="D35" s="3" t="s">
        <v>78</v>
      </c>
      <c r="E35" s="3" t="s">
        <v>78</v>
      </c>
      <c r="F35" s="3" t="s">
        <v>78</v>
      </c>
      <c r="G35" s="3" t="s">
        <v>78</v>
      </c>
      <c r="H35" s="3" t="s">
        <v>78</v>
      </c>
      <c r="I35" s="3" t="s">
        <v>78</v>
      </c>
      <c r="J35" s="3" t="s">
        <v>78</v>
      </c>
      <c r="K35" s="3" t="s">
        <v>78</v>
      </c>
      <c r="L35" s="3" t="s">
        <v>78</v>
      </c>
      <c r="M35" s="3" t="s">
        <v>78</v>
      </c>
      <c r="N35" s="3" t="s">
        <v>78</v>
      </c>
      <c r="O35" s="3" t="s">
        <v>78</v>
      </c>
      <c r="P35" s="3" t="s">
        <v>78</v>
      </c>
      <c r="Q35" s="3" t="s">
        <v>78</v>
      </c>
      <c r="R35" s="3" t="s">
        <v>78</v>
      </c>
      <c r="S35" s="3" t="s">
        <v>78</v>
      </c>
      <c r="T35" s="3" t="s">
        <v>78</v>
      </c>
      <c r="U35" s="3" t="s">
        <v>78</v>
      </c>
      <c r="V35" s="7" t="n">
        <v>405166950</v>
      </c>
      <c r="W35" s="7" t="n">
        <v>343369400</v>
      </c>
      <c r="X35" s="7" t="n">
        <v>390051400</v>
      </c>
      <c r="Y35" s="7" t="n">
        <v>439231550</v>
      </c>
      <c r="Z35" s="7" t="n">
        <v>418160900</v>
      </c>
      <c r="AA35" s="14" t="n">
        <f aca="false">AVERAGE(O35:Z35)</f>
        <v>399196040</v>
      </c>
    </row>
    <row r="36" customFormat="false" ht="14.25" hidden="false" customHeight="false" outlineLevel="0" collapsed="false">
      <c r="A36" s="1" t="s">
        <v>25</v>
      </c>
      <c r="B36" s="3" t="s">
        <v>78</v>
      </c>
      <c r="C36" s="3" t="s">
        <v>78</v>
      </c>
      <c r="D36" s="3" t="s">
        <v>78</v>
      </c>
      <c r="E36" s="3" t="s">
        <v>78</v>
      </c>
      <c r="F36" s="3" t="s">
        <v>78</v>
      </c>
      <c r="G36" s="3" t="s">
        <v>78</v>
      </c>
      <c r="H36" s="3" t="s">
        <v>78</v>
      </c>
      <c r="I36" s="3" t="s">
        <v>78</v>
      </c>
      <c r="J36" s="3" t="s">
        <v>78</v>
      </c>
      <c r="K36" s="3" t="s">
        <v>78</v>
      </c>
      <c r="L36" s="3" t="s">
        <v>78</v>
      </c>
      <c r="M36" s="3" t="s">
        <v>78</v>
      </c>
      <c r="N36" s="3" t="s">
        <v>78</v>
      </c>
      <c r="O36" s="3" t="s">
        <v>78</v>
      </c>
      <c r="P36" s="3" t="s">
        <v>78</v>
      </c>
      <c r="Q36" s="3" t="s">
        <v>78</v>
      </c>
      <c r="R36" s="3" t="s">
        <v>78</v>
      </c>
      <c r="S36" s="3" t="s">
        <v>78</v>
      </c>
      <c r="T36" s="3" t="s">
        <v>78</v>
      </c>
      <c r="U36" s="3" t="s">
        <v>78</v>
      </c>
      <c r="V36" s="3" t="s">
        <v>78</v>
      </c>
      <c r="W36" s="3" t="s">
        <v>78</v>
      </c>
      <c r="X36" s="3" t="s">
        <v>78</v>
      </c>
      <c r="Y36" s="3" t="s">
        <v>78</v>
      </c>
      <c r="Z36" s="3" t="s">
        <v>78</v>
      </c>
      <c r="AA36" s="14" t="n">
        <v>300000000</v>
      </c>
    </row>
    <row r="37" customFormat="false" ht="14.25" hidden="false" customHeight="false" outlineLevel="0" collapsed="false">
      <c r="A37" s="1" t="s">
        <v>26</v>
      </c>
      <c r="B37" s="3" t="s">
        <v>78</v>
      </c>
      <c r="C37" s="3" t="s">
        <v>78</v>
      </c>
      <c r="D37" s="3" t="s">
        <v>78</v>
      </c>
      <c r="E37" s="3" t="s">
        <v>78</v>
      </c>
      <c r="F37" s="3" t="s">
        <v>78</v>
      </c>
      <c r="G37" s="7" t="n">
        <v>883453736</v>
      </c>
      <c r="H37" s="7" t="n">
        <v>956651083</v>
      </c>
      <c r="I37" s="7" t="n">
        <v>944632783</v>
      </c>
      <c r="J37" s="3" t="s">
        <v>78</v>
      </c>
      <c r="K37" s="3" t="s">
        <v>78</v>
      </c>
      <c r="L37" s="3" t="s">
        <v>78</v>
      </c>
      <c r="M37" s="3" t="s">
        <v>78</v>
      </c>
      <c r="N37" s="3" t="s">
        <v>78</v>
      </c>
      <c r="O37" s="7" t="n">
        <v>1147544828</v>
      </c>
      <c r="P37" s="7" t="n">
        <v>1004929816</v>
      </c>
      <c r="Q37" s="7" t="n">
        <v>1149041137</v>
      </c>
      <c r="R37" s="7" t="n">
        <v>1406286851</v>
      </c>
      <c r="S37" s="7" t="n">
        <v>1366895754</v>
      </c>
      <c r="T37" s="7" t="n">
        <v>924808021</v>
      </c>
      <c r="U37" s="7" t="n">
        <v>1032358231</v>
      </c>
      <c r="V37" s="7" t="n">
        <v>506714554</v>
      </c>
      <c r="W37" s="3" t="s">
        <v>78</v>
      </c>
      <c r="X37" s="3" t="s">
        <v>78</v>
      </c>
      <c r="Y37" s="7" t="n">
        <v>539804282</v>
      </c>
      <c r="Z37" s="3" t="s">
        <v>78</v>
      </c>
      <c r="AA37" s="14" t="n">
        <f aca="false">AVERAGE(T37:Z37)</f>
        <v>750921272</v>
      </c>
    </row>
    <row r="38" customFormat="false" ht="14.25" hidden="false" customHeight="false" outlineLevel="0" collapsed="false">
      <c r="A38" s="1" t="s">
        <v>27</v>
      </c>
      <c r="B38" s="3" t="s">
        <v>78</v>
      </c>
      <c r="C38" s="3" t="s">
        <v>78</v>
      </c>
      <c r="D38" s="3" t="s">
        <v>78</v>
      </c>
      <c r="E38" s="3" t="s">
        <v>78</v>
      </c>
      <c r="F38" s="3" t="s">
        <v>78</v>
      </c>
      <c r="G38" s="3" t="s">
        <v>78</v>
      </c>
      <c r="H38" s="7" t="n">
        <v>579930000</v>
      </c>
      <c r="I38" s="7" t="n">
        <v>368732000</v>
      </c>
      <c r="J38" s="3" t="s">
        <v>78</v>
      </c>
      <c r="K38" s="3" t="s">
        <v>78</v>
      </c>
      <c r="L38" s="3" t="s">
        <v>78</v>
      </c>
      <c r="M38" s="3" t="s">
        <v>78</v>
      </c>
      <c r="N38" s="3" t="s">
        <v>78</v>
      </c>
      <c r="O38" s="3" t="s">
        <v>78</v>
      </c>
      <c r="P38" s="3" t="s">
        <v>78</v>
      </c>
      <c r="Q38" s="3" t="s">
        <v>78</v>
      </c>
      <c r="R38" s="3" t="s">
        <v>78</v>
      </c>
      <c r="S38" s="3" t="s">
        <v>78</v>
      </c>
      <c r="T38" s="3" t="s">
        <v>78</v>
      </c>
      <c r="U38" s="3" t="s">
        <v>78</v>
      </c>
      <c r="V38" s="3" t="s">
        <v>78</v>
      </c>
      <c r="W38" s="3" t="s">
        <v>78</v>
      </c>
      <c r="X38" s="3" t="s">
        <v>78</v>
      </c>
      <c r="Y38" s="3" t="s">
        <v>78</v>
      </c>
      <c r="Z38" s="3" t="s">
        <v>78</v>
      </c>
      <c r="AA38" s="14" t="n">
        <v>320000000</v>
      </c>
    </row>
    <row r="39" customFormat="false" ht="14.25" hidden="false" customHeight="false" outlineLevel="0" collapsed="false">
      <c r="A39" s="1" t="s">
        <v>28</v>
      </c>
      <c r="B39" s="3" t="s">
        <v>78</v>
      </c>
      <c r="C39" s="3" t="s">
        <v>78</v>
      </c>
      <c r="D39" s="3" t="s">
        <v>78</v>
      </c>
      <c r="E39" s="3" t="s">
        <v>78</v>
      </c>
      <c r="F39" s="3" t="s">
        <v>78</v>
      </c>
      <c r="G39" s="3" t="s">
        <v>78</v>
      </c>
      <c r="H39" s="7" t="n">
        <v>0</v>
      </c>
      <c r="I39" s="7" t="n">
        <v>0</v>
      </c>
      <c r="J39" s="3" t="s">
        <v>78</v>
      </c>
      <c r="K39" s="3" t="s">
        <v>78</v>
      </c>
      <c r="L39" s="3" t="s">
        <v>78</v>
      </c>
      <c r="M39" s="3" t="s">
        <v>78</v>
      </c>
      <c r="N39" s="3" t="s">
        <v>78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14" t="n">
        <f aca="false">AVERAGE(O39:Z39)</f>
        <v>0</v>
      </c>
    </row>
    <row r="40" customFormat="false" ht="14.25" hidden="false" customHeight="false" outlineLevel="0" collapsed="false">
      <c r="A40" s="1" t="s">
        <v>29</v>
      </c>
      <c r="B40" s="3" t="s">
        <v>78</v>
      </c>
      <c r="C40" s="3" t="s">
        <v>78</v>
      </c>
      <c r="D40" s="3" t="s">
        <v>78</v>
      </c>
      <c r="E40" s="3" t="s">
        <v>78</v>
      </c>
      <c r="F40" s="3" t="s">
        <v>78</v>
      </c>
      <c r="G40" s="3" t="s">
        <v>78</v>
      </c>
      <c r="H40" s="3" t="s">
        <v>78</v>
      </c>
      <c r="I40" s="3" t="s">
        <v>78</v>
      </c>
      <c r="J40" s="3" t="s">
        <v>78</v>
      </c>
      <c r="K40" s="3" t="s">
        <v>78</v>
      </c>
      <c r="L40" s="3" t="s">
        <v>78</v>
      </c>
      <c r="M40" s="3" t="s">
        <v>78</v>
      </c>
      <c r="N40" s="3" t="s">
        <v>78</v>
      </c>
      <c r="O40" s="7" t="n">
        <v>364830000</v>
      </c>
      <c r="P40" s="7" t="n">
        <v>307733000</v>
      </c>
      <c r="Q40" s="7" t="n">
        <v>359703000</v>
      </c>
      <c r="R40" s="7" t="n">
        <v>366949000</v>
      </c>
      <c r="S40" s="7" t="n">
        <v>341414000</v>
      </c>
      <c r="T40" s="7" t="n">
        <v>342354000</v>
      </c>
      <c r="U40" s="7" t="n">
        <v>375600000</v>
      </c>
      <c r="V40" s="7" t="n">
        <v>0</v>
      </c>
      <c r="W40" s="7" t="n">
        <v>344705000</v>
      </c>
      <c r="X40" s="7" t="n">
        <v>384412000</v>
      </c>
      <c r="Y40" s="7" t="n">
        <v>325286000</v>
      </c>
      <c r="Z40" s="7" t="n">
        <v>394145000</v>
      </c>
      <c r="AA40" s="14" t="n">
        <f aca="false">AVERAGE(O40:Z40)</f>
        <v>325594250</v>
      </c>
    </row>
    <row r="41" customFormat="false" ht="14.25" hidden="false" customHeight="false" outlineLevel="0" collapsed="false">
      <c r="A41" s="1" t="s">
        <v>30</v>
      </c>
      <c r="B41" s="3" t="s">
        <v>78</v>
      </c>
      <c r="C41" s="3" t="s">
        <v>78</v>
      </c>
      <c r="D41" s="3" t="s">
        <v>78</v>
      </c>
      <c r="E41" s="3" t="s">
        <v>78</v>
      </c>
      <c r="F41" s="3" t="s">
        <v>78</v>
      </c>
      <c r="G41" s="3" t="s">
        <v>78</v>
      </c>
      <c r="H41" s="3" t="s">
        <v>78</v>
      </c>
      <c r="I41" s="3" t="s">
        <v>78</v>
      </c>
      <c r="J41" s="3" t="s">
        <v>78</v>
      </c>
      <c r="K41" s="3" t="s">
        <v>78</v>
      </c>
      <c r="L41" s="3" t="s">
        <v>78</v>
      </c>
      <c r="M41" s="3" t="s">
        <v>78</v>
      </c>
      <c r="N41" s="3" t="s">
        <v>78</v>
      </c>
      <c r="O41" s="3" t="s">
        <v>78</v>
      </c>
      <c r="P41" s="3" t="s">
        <v>78</v>
      </c>
      <c r="Q41" s="3" t="s">
        <v>78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3" t="s">
        <v>78</v>
      </c>
      <c r="X41" s="7" t="n">
        <v>0</v>
      </c>
      <c r="Y41" s="7" t="n">
        <v>0</v>
      </c>
      <c r="Z41" s="7" t="n">
        <v>0</v>
      </c>
      <c r="AA41" s="14" t="n">
        <f aca="false">AVERAGE(O41:Z41)</f>
        <v>0</v>
      </c>
    </row>
    <row r="42" customFormat="false" ht="14.25" hidden="false" customHeight="false" outlineLevel="0" collapsed="false">
      <c r="A42" s="1" t="s">
        <v>31</v>
      </c>
      <c r="B42" s="3" t="s">
        <v>78</v>
      </c>
      <c r="C42" s="3" t="s">
        <v>78</v>
      </c>
      <c r="D42" s="3" t="s">
        <v>78</v>
      </c>
      <c r="E42" s="3" t="s">
        <v>78</v>
      </c>
      <c r="F42" s="3" t="s">
        <v>78</v>
      </c>
      <c r="G42" s="3" t="s">
        <v>78</v>
      </c>
      <c r="H42" s="3" t="s">
        <v>78</v>
      </c>
      <c r="I42" s="3" t="s">
        <v>78</v>
      </c>
      <c r="J42" s="3" t="s">
        <v>78</v>
      </c>
      <c r="K42" s="3" t="s">
        <v>78</v>
      </c>
      <c r="L42" s="3" t="s">
        <v>78</v>
      </c>
      <c r="M42" s="3" t="s">
        <v>78</v>
      </c>
      <c r="N42" s="3" t="s">
        <v>78</v>
      </c>
      <c r="O42" s="3" t="s">
        <v>78</v>
      </c>
      <c r="P42" s="3" t="s">
        <v>78</v>
      </c>
      <c r="Q42" s="3" t="s">
        <v>78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14" t="n">
        <f aca="false">AVERAGE(O42:Z42)</f>
        <v>0</v>
      </c>
    </row>
    <row r="43" customFormat="false" ht="14.25" hidden="false" customHeight="false" outlineLevel="0" collapsed="false">
      <c r="A43" s="1" t="s">
        <v>32</v>
      </c>
      <c r="B43" s="3" t="s">
        <v>78</v>
      </c>
      <c r="C43" s="3" t="s">
        <v>78</v>
      </c>
      <c r="D43" s="3" t="s">
        <v>78</v>
      </c>
      <c r="E43" s="3" t="s">
        <v>78</v>
      </c>
      <c r="F43" s="3" t="s">
        <v>78</v>
      </c>
      <c r="G43" s="3" t="s">
        <v>78</v>
      </c>
      <c r="H43" s="3" t="s">
        <v>78</v>
      </c>
      <c r="I43" s="3" t="s">
        <v>78</v>
      </c>
      <c r="J43" s="3" t="s">
        <v>78</v>
      </c>
      <c r="K43" s="3" t="s">
        <v>78</v>
      </c>
      <c r="L43" s="3" t="s">
        <v>78</v>
      </c>
      <c r="M43" s="3" t="s">
        <v>78</v>
      </c>
      <c r="N43" s="3" t="s">
        <v>78</v>
      </c>
      <c r="O43" s="3" t="s">
        <v>78</v>
      </c>
      <c r="P43" s="3" t="s">
        <v>78</v>
      </c>
      <c r="Q43" s="3" t="s">
        <v>78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14" t="n">
        <f aca="false">AVERAGE(O43:Z43)</f>
        <v>0</v>
      </c>
    </row>
    <row r="44" customFormat="false" ht="14.25" hidden="false" customHeight="false" outlineLevel="0" collapsed="false">
      <c r="A44" s="1" t="s">
        <v>33</v>
      </c>
      <c r="B44" s="3" t="s">
        <v>78</v>
      </c>
      <c r="C44" s="3" t="s">
        <v>78</v>
      </c>
      <c r="D44" s="3" t="s">
        <v>78</v>
      </c>
      <c r="E44" s="3" t="s">
        <v>78</v>
      </c>
      <c r="F44" s="3" t="s">
        <v>78</v>
      </c>
      <c r="G44" s="3" t="s">
        <v>78</v>
      </c>
      <c r="H44" s="3" t="s">
        <v>78</v>
      </c>
      <c r="I44" s="3" t="s">
        <v>78</v>
      </c>
      <c r="J44" s="3" t="s">
        <v>78</v>
      </c>
      <c r="K44" s="3" t="s">
        <v>78</v>
      </c>
      <c r="L44" s="3" t="s">
        <v>78</v>
      </c>
      <c r="M44" s="3" t="s">
        <v>78</v>
      </c>
      <c r="N44" s="3" t="s">
        <v>78</v>
      </c>
      <c r="O44" s="3" t="s">
        <v>78</v>
      </c>
      <c r="P44" s="3" t="s">
        <v>78</v>
      </c>
      <c r="Q44" s="3" t="s">
        <v>78</v>
      </c>
      <c r="R44" s="3" t="s">
        <v>78</v>
      </c>
      <c r="S44" s="3" t="s">
        <v>78</v>
      </c>
      <c r="T44" s="3" t="s">
        <v>78</v>
      </c>
      <c r="U44" s="3" t="s">
        <v>78</v>
      </c>
      <c r="V44" s="3" t="s">
        <v>78</v>
      </c>
      <c r="W44" s="3" t="s">
        <v>78</v>
      </c>
      <c r="X44" s="3" t="s">
        <v>78</v>
      </c>
      <c r="Y44" s="7" t="n">
        <v>0</v>
      </c>
      <c r="Z44" s="7" t="n">
        <v>0</v>
      </c>
      <c r="AA44" s="14" t="n">
        <v>70000000</v>
      </c>
    </row>
    <row r="45" customFormat="false" ht="14.25" hidden="false" customHeight="false" outlineLevel="0" collapsed="false">
      <c r="A45" s="1" t="s">
        <v>34</v>
      </c>
      <c r="B45" s="3" t="s">
        <v>78</v>
      </c>
      <c r="C45" s="3" t="s">
        <v>78</v>
      </c>
      <c r="D45" s="3" t="s">
        <v>78</v>
      </c>
      <c r="E45" s="3" t="s">
        <v>78</v>
      </c>
      <c r="F45" s="3" t="s">
        <v>78</v>
      </c>
      <c r="G45" s="3" t="s">
        <v>78</v>
      </c>
      <c r="H45" s="3" t="s">
        <v>78</v>
      </c>
      <c r="I45" s="3" t="s">
        <v>78</v>
      </c>
      <c r="J45" s="3" t="s">
        <v>78</v>
      </c>
      <c r="K45" s="3" t="s">
        <v>78</v>
      </c>
      <c r="L45" s="3" t="s">
        <v>78</v>
      </c>
      <c r="M45" s="3" t="s">
        <v>78</v>
      </c>
      <c r="N45" s="3" t="s">
        <v>78</v>
      </c>
      <c r="O45" s="7" t="n">
        <v>13313869290</v>
      </c>
      <c r="P45" s="7" t="n">
        <v>11424839661</v>
      </c>
      <c r="Q45" s="7" t="n">
        <v>12585297679</v>
      </c>
      <c r="R45" s="7" t="n">
        <v>11344245865</v>
      </c>
      <c r="S45" s="7" t="n">
        <v>11320102833</v>
      </c>
      <c r="T45" s="7" t="n">
        <v>10736623841</v>
      </c>
      <c r="U45" s="7" t="n">
        <v>12236325296</v>
      </c>
      <c r="V45" s="7" t="n">
        <v>11928526672</v>
      </c>
      <c r="W45" s="7" t="n">
        <v>12846784103</v>
      </c>
      <c r="X45" s="7" t="n">
        <v>13114260140</v>
      </c>
      <c r="Y45" s="7" t="n">
        <v>11942513865</v>
      </c>
      <c r="Z45" s="7" t="n">
        <v>11670868504</v>
      </c>
      <c r="AA45" s="14" t="n">
        <f aca="false">AVERAGE(O45:Z45)</f>
        <v>12038688145.75</v>
      </c>
    </row>
    <row r="46" customFormat="false" ht="14.25" hidden="false" customHeight="false" outlineLevel="0" collapsed="false">
      <c r="A46" s="1" t="s">
        <v>35</v>
      </c>
      <c r="B46" s="3" t="s">
        <v>78</v>
      </c>
      <c r="C46" s="3" t="s">
        <v>78</v>
      </c>
      <c r="D46" s="3" t="s">
        <v>78</v>
      </c>
      <c r="E46" s="3" t="s">
        <v>78</v>
      </c>
      <c r="F46" s="3" t="s">
        <v>78</v>
      </c>
      <c r="G46" s="3" t="s">
        <v>78</v>
      </c>
      <c r="H46" s="3" t="s">
        <v>78</v>
      </c>
      <c r="I46" s="3" t="s">
        <v>78</v>
      </c>
      <c r="J46" s="3" t="s">
        <v>78</v>
      </c>
      <c r="K46" s="3" t="s">
        <v>78</v>
      </c>
      <c r="L46" s="3" t="s">
        <v>78</v>
      </c>
      <c r="M46" s="3" t="s">
        <v>78</v>
      </c>
      <c r="N46" s="3" t="s">
        <v>78</v>
      </c>
      <c r="O46" s="7" t="n">
        <v>13913869290</v>
      </c>
      <c r="P46" s="7" t="n">
        <v>12024839661</v>
      </c>
      <c r="Q46" s="7" t="n">
        <v>13385297679</v>
      </c>
      <c r="R46" s="7" t="n">
        <v>11744245865</v>
      </c>
      <c r="S46" s="7" t="n">
        <v>11720102833</v>
      </c>
      <c r="T46" s="7" t="n">
        <v>11376623841</v>
      </c>
      <c r="U46" s="7" t="n">
        <v>12863111263</v>
      </c>
      <c r="V46" s="7" t="n">
        <v>12528526672</v>
      </c>
      <c r="W46" s="7" t="n">
        <v>13246784103</v>
      </c>
      <c r="X46" s="7" t="n">
        <v>13114260140</v>
      </c>
      <c r="Y46" s="7" t="n">
        <v>12742513865</v>
      </c>
      <c r="Z46" s="7" t="n">
        <v>12070868504</v>
      </c>
      <c r="AA46" s="14" t="n">
        <f aca="false">AVERAGE(O46:Z46)</f>
        <v>12560920309.6667</v>
      </c>
    </row>
    <row r="47" customFormat="false" ht="14.25" hidden="false" customHeight="false" outlineLevel="0" collapsed="false">
      <c r="A47" s="1" t="s">
        <v>36</v>
      </c>
      <c r="B47" s="3" t="s">
        <v>78</v>
      </c>
      <c r="C47" s="3" t="s">
        <v>78</v>
      </c>
      <c r="D47" s="3" t="s">
        <v>78</v>
      </c>
      <c r="E47" s="3" t="s">
        <v>78</v>
      </c>
      <c r="F47" s="3" t="s">
        <v>78</v>
      </c>
      <c r="G47" s="3" t="s">
        <v>78</v>
      </c>
      <c r="H47" s="3" t="s">
        <v>78</v>
      </c>
      <c r="I47" s="3" t="s">
        <v>78</v>
      </c>
      <c r="J47" s="3" t="s">
        <v>78</v>
      </c>
      <c r="K47" s="3" t="s">
        <v>78</v>
      </c>
      <c r="L47" s="3" t="s">
        <v>78</v>
      </c>
      <c r="M47" s="3" t="s">
        <v>78</v>
      </c>
      <c r="N47" s="3" t="s">
        <v>78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14" t="n">
        <f aca="false">AVERAGE(O47:Z47)</f>
        <v>0</v>
      </c>
    </row>
    <row r="49" customFormat="false" ht="14.25" hidden="false" customHeight="false" outlineLevel="0" collapsed="false">
      <c r="A49" s="5" t="s">
        <v>79</v>
      </c>
    </row>
    <row r="50" customFormat="false" ht="14.25" hidden="false" customHeight="false" outlineLevel="0" collapsed="false">
      <c r="A50" s="5" t="s">
        <v>78</v>
      </c>
      <c r="B50" s="5" t="s">
        <v>80</v>
      </c>
      <c r="AA50" s="14" t="n">
        <f aca="false">SUM(AA11:AA44)</f>
        <v>12695969197.4167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96875" defaultRowHeight="14.25" zeroHeight="false" outlineLevelRow="0" outlineLevelCol="0"/>
  <cols>
    <col collapsed="false" customWidth="true" hidden="false" outlineLevel="0" max="2" min="2" style="0" width="49.11"/>
  </cols>
  <sheetData>
    <row r="1" customFormat="false" ht="14.25" hidden="false" customHeight="false" outlineLevel="0" collapsed="false">
      <c r="A1" s="0" t="s">
        <v>81</v>
      </c>
      <c r="B1" s="0" t="s">
        <v>47</v>
      </c>
    </row>
    <row r="2" customFormat="false" ht="14.25" hidden="false" customHeight="false" outlineLevel="0" collapsed="false">
      <c r="B2" s="0" t="s">
        <v>82</v>
      </c>
      <c r="C2" s="0" t="s">
        <v>83</v>
      </c>
      <c r="D2" s="0" t="n">
        <v>2010</v>
      </c>
      <c r="E2" s="0" t="s">
        <v>84</v>
      </c>
    </row>
    <row r="3" customFormat="false" ht="14.25" hidden="false" customHeight="false" outlineLevel="0" collapsed="false">
      <c r="B3" s="0" t="s">
        <v>37</v>
      </c>
    </row>
    <row r="4" customFormat="false" ht="14.25" hidden="false" customHeight="false" outlineLevel="0" collapsed="false">
      <c r="B4" s="15" t="s">
        <v>85</v>
      </c>
    </row>
    <row r="5" customFormat="false" ht="14.25" hidden="false" customHeight="false" outlineLevel="0" collapsed="false">
      <c r="B5" s="0" t="s">
        <v>86</v>
      </c>
      <c r="C5" s="0" t="s">
        <v>87</v>
      </c>
    </row>
    <row r="7" customFormat="false" ht="14.25" hidden="false" customHeight="false" outlineLevel="0" collapsed="false">
      <c r="B7" s="0" t="s">
        <v>88</v>
      </c>
    </row>
    <row r="8" customFormat="false" ht="14.25" hidden="false" customHeight="false" outlineLevel="0" collapsed="false">
      <c r="B8" s="0" t="s">
        <v>89</v>
      </c>
    </row>
  </sheetData>
  <hyperlinks>
    <hyperlink ref="B4" r:id="rId1" display="https://s3-us-west-2.amazonaws.com/okchem-o/image/201810/af95dc78-926f-43f5-a1ef-e5b3cb058c9b.pdf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Kerekes, Andelka</cp:lastModifiedBy>
  <dcterms:modified xsi:type="dcterms:W3CDTF">2022-11-29T10:46:56Z</dcterms:modified>
  <cp:revision>0</cp:revision>
  <dc:subject/>
  <dc:title/>
</cp:coreProperties>
</file>