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xr:revisionPtr revIDLastSave="0" documentId="13_ncr:1_{DBCFFC86-737A-4754-92F6-395B9C9BDD26}" xr6:coauthVersionLast="47" xr6:coauthVersionMax="47" xr10:uidLastSave="{00000000-0000-0000-0000-000000000000}"/>
  <bookViews>
    <workbookView xWindow="780" yWindow="780" windowWidth="21600" windowHeight="12675" xr2:uid="{00000000-000D-0000-FFFF-FFFF00000000}"/>
  </bookViews>
  <sheets>
    <sheet name="Data" sheetId="12" r:id="rId1"/>
    <sheet name="Info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2" l="1"/>
  <c r="I3" i="12" s="1"/>
  <c r="F4" i="12"/>
  <c r="I4" i="12" s="1"/>
  <c r="F5" i="12"/>
  <c r="I5" i="12" s="1"/>
  <c r="F6" i="12"/>
  <c r="I6" i="12" s="1"/>
  <c r="F7" i="12"/>
  <c r="I7" i="12" s="1"/>
  <c r="F8" i="12"/>
  <c r="I8" i="12" s="1"/>
  <c r="F9" i="12"/>
  <c r="I9" i="12" s="1"/>
  <c r="F10" i="12"/>
  <c r="I10" i="12" s="1"/>
  <c r="F11" i="12"/>
  <c r="I11" i="12" s="1"/>
  <c r="F12" i="12"/>
  <c r="I12" i="12" s="1"/>
  <c r="F13" i="12"/>
  <c r="I13" i="12" s="1"/>
  <c r="F14" i="12"/>
  <c r="I14" i="12" s="1"/>
  <c r="F15" i="12"/>
  <c r="I15" i="12" s="1"/>
  <c r="F16" i="12"/>
  <c r="I16" i="12" s="1"/>
  <c r="F17" i="12"/>
  <c r="I17" i="12" s="1"/>
  <c r="F18" i="12"/>
  <c r="I18" i="12" s="1"/>
  <c r="F19" i="12"/>
  <c r="F20" i="12"/>
  <c r="I20" i="12" s="1"/>
  <c r="F21" i="12"/>
  <c r="F22" i="12"/>
  <c r="I22" i="12" s="1"/>
  <c r="F23" i="12"/>
  <c r="F24" i="12"/>
  <c r="F25" i="12"/>
  <c r="I25" i="12" s="1"/>
  <c r="F26" i="12"/>
  <c r="I26" i="12" s="1"/>
  <c r="F27" i="12"/>
  <c r="F28" i="12"/>
  <c r="I28" i="12" s="1"/>
  <c r="F29" i="12"/>
  <c r="I29" i="12" s="1"/>
  <c r="F30" i="12"/>
  <c r="I30" i="12" s="1"/>
  <c r="F31" i="12"/>
  <c r="I31" i="12" s="1"/>
  <c r="F32" i="12"/>
  <c r="I32" i="12" s="1"/>
  <c r="F33" i="12"/>
  <c r="I33" i="12" s="1"/>
  <c r="F34" i="12"/>
  <c r="I34" i="12" s="1"/>
  <c r="F35" i="12"/>
  <c r="I35" i="12" s="1"/>
  <c r="F2" i="12"/>
  <c r="I2" i="12" s="1"/>
  <c r="I19" i="12"/>
  <c r="E24" i="12"/>
  <c r="H24" i="12" s="1"/>
  <c r="I23" i="12"/>
  <c r="E23" i="12"/>
  <c r="H23" i="12" s="1"/>
  <c r="E17" i="12"/>
  <c r="H17" i="12" s="1"/>
  <c r="M27" i="12"/>
  <c r="L27" i="12"/>
  <c r="E3" i="12"/>
  <c r="H3" i="12" s="1"/>
  <c r="E4" i="12"/>
  <c r="H4" i="12" s="1"/>
  <c r="E5" i="12"/>
  <c r="H5" i="12" s="1"/>
  <c r="E6" i="12"/>
  <c r="H6" i="12" s="1"/>
  <c r="E7" i="12"/>
  <c r="H7" i="12" s="1"/>
  <c r="E8" i="12"/>
  <c r="H8" i="12" s="1"/>
  <c r="E9" i="12"/>
  <c r="H9" i="12" s="1"/>
  <c r="E10" i="12"/>
  <c r="H10" i="12" s="1"/>
  <c r="E11" i="12"/>
  <c r="H11" i="12" s="1"/>
  <c r="E12" i="12"/>
  <c r="H12" i="12" s="1"/>
  <c r="E13" i="12"/>
  <c r="H13" i="12" s="1"/>
  <c r="E14" i="12"/>
  <c r="H14" i="12" s="1"/>
  <c r="E15" i="12"/>
  <c r="H15" i="12" s="1"/>
  <c r="E16" i="12"/>
  <c r="H16" i="12" s="1"/>
  <c r="E18" i="12"/>
  <c r="H18" i="12" s="1"/>
  <c r="E19" i="12"/>
  <c r="H19" i="12" s="1"/>
  <c r="E20" i="12"/>
  <c r="H20" i="12" s="1"/>
  <c r="E21" i="12"/>
  <c r="H21" i="12" s="1"/>
  <c r="I21" i="12"/>
  <c r="E22" i="12"/>
  <c r="H22" i="12" s="1"/>
  <c r="E25" i="12"/>
  <c r="H25" i="12" s="1"/>
  <c r="E26" i="12"/>
  <c r="H26" i="12" s="1"/>
  <c r="E27" i="12"/>
  <c r="H27" i="12" s="1"/>
  <c r="E28" i="12"/>
  <c r="H28" i="12" s="1"/>
  <c r="E29" i="12"/>
  <c r="H29" i="12" s="1"/>
  <c r="E30" i="12"/>
  <c r="H30" i="12" s="1"/>
  <c r="E31" i="12"/>
  <c r="H31" i="12" s="1"/>
  <c r="E32" i="12"/>
  <c r="H32" i="12" s="1"/>
  <c r="E33" i="12"/>
  <c r="H33" i="12" s="1"/>
  <c r="E34" i="12"/>
  <c r="H34" i="12" s="1"/>
  <c r="E35" i="12"/>
  <c r="H35" i="12" s="1"/>
  <c r="E2" i="12"/>
  <c r="H2" i="12" s="1"/>
  <c r="I24" i="12" l="1"/>
  <c r="I27" i="12"/>
</calcChain>
</file>

<file path=xl/sharedStrings.xml><?xml version="1.0" encoding="utf-8"?>
<sst xmlns="http://schemas.openxmlformats.org/spreadsheetml/2006/main" count="150" uniqueCount="114">
  <si>
    <t>Country</t>
  </si>
  <si>
    <t>Demand electricity [TWh]</t>
  </si>
  <si>
    <t>Demand heat [TWh]</t>
  </si>
  <si>
    <t>Demand hydrogen [TWh]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</si>
  <si>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</si>
  <si>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</si>
  <si>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</si>
  <si>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</si>
  <si>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</si>
  <si>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</si>
  <si>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</si>
  <si>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</si>
  <si>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</si>
  <si>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</si>
  <si>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</si>
  <si>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</si>
  <si>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</si>
  <si>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</si>
  <si>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</si>
  <si>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</si>
  <si>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</si>
  <si>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</si>
  <si>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</si>
  <si>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</si>
  <si>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</si>
  <si>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</si>
  <si>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</si>
  <si>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</si>
  <si>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</si>
  <si>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</si>
  <si>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</si>
  <si>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</si>
  <si>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</si>
  <si>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</si>
  <si>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</si>
  <si>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Belgien</t>
  </si>
  <si>
    <t>Bulgarien</t>
  </si>
  <si>
    <t>Tschechien</t>
  </si>
  <si>
    <t>Dänemark</t>
  </si>
  <si>
    <t>Deutschland (bis 1990 früheres Gebiet der BRD)</t>
  </si>
  <si>
    <t>Irland</t>
  </si>
  <si>
    <t>Griechenland</t>
  </si>
  <si>
    <t>Spanien</t>
  </si>
  <si>
    <t>Frankreich</t>
  </si>
  <si>
    <t>Kroatien</t>
  </si>
  <si>
    <t>Italien</t>
  </si>
  <si>
    <t>Litauen</t>
  </si>
  <si>
    <t>Luxemburg</t>
  </si>
  <si>
    <t>Ungarn</t>
  </si>
  <si>
    <t>Niederlande</t>
  </si>
  <si>
    <t>Österreich</t>
  </si>
  <si>
    <t>Polen</t>
  </si>
  <si>
    <t>Rumänien</t>
  </si>
  <si>
    <t>Slowenien</t>
  </si>
  <si>
    <t>Slowakei</t>
  </si>
  <si>
    <t>Finnland</t>
  </si>
  <si>
    <t>Schweden</t>
  </si>
  <si>
    <t>Vereinigtes Königreich</t>
  </si>
  <si>
    <t>Norwegen</t>
  </si>
  <si>
    <t>Nordmazedonien</t>
  </si>
  <si>
    <t>Albanien</t>
  </si>
  <si>
    <t>Serbien</t>
  </si>
  <si>
    <t>Bosnien und Herzegowina</t>
  </si>
  <si>
    <t>Estland</t>
  </si>
  <si>
    <t>Lettland</t>
  </si>
  <si>
    <t>Island</t>
  </si>
  <si>
    <t>Rest el</t>
  </si>
  <si>
    <t>Rest heat</t>
  </si>
  <si>
    <t>Estonia</t>
  </si>
  <si>
    <t>Lithuania</t>
  </si>
  <si>
    <t>Iceland</t>
  </si>
  <si>
    <t>Europe</t>
  </si>
  <si>
    <t>https://www.iea.org/countries/switzerland</t>
  </si>
  <si>
    <t>Description:</t>
  </si>
  <si>
    <t xml:space="preserve">Comparison between statistical consumption data for 2018 and model calculation (without rest sector) for 2018.
</t>
  </si>
  <si>
    <t>Based on this comparison the rest sector in industry is calculated.</t>
  </si>
  <si>
    <t>Source:</t>
  </si>
  <si>
    <t>[1]</t>
  </si>
  <si>
    <t>Eurostat</t>
  </si>
  <si>
    <t>Endenergieverbrauch - Industriesektor - energetischer Verbrauch</t>
  </si>
  <si>
    <t>Insgesamt</t>
  </si>
  <si>
    <t>Elektrizität</t>
  </si>
  <si>
    <t>Original unit:</t>
  </si>
  <si>
    <t>[2]</t>
  </si>
  <si>
    <t>Assumptions:</t>
  </si>
  <si>
    <t>A1</t>
  </si>
  <si>
    <t>in [1]</t>
  </si>
  <si>
    <t>Fuel demand = Total demand - electricity</t>
  </si>
  <si>
    <t>electricity TWh 2018</t>
  </si>
  <si>
    <t>fuel TWh 2018</t>
  </si>
  <si>
    <t>electricity forecast 2018</t>
  </si>
  <si>
    <t>fuel forecast 2018</t>
  </si>
  <si>
    <t>Description</t>
  </si>
  <si>
    <t>Title</t>
  </si>
  <si>
    <t>Web</t>
  </si>
  <si>
    <t>Year</t>
  </si>
  <si>
    <t>Publisher</t>
  </si>
  <si>
    <t>Acessed</t>
  </si>
  <si>
    <t>Last update</t>
  </si>
  <si>
    <t>Simplified energy balances [nrg_bal_s]</t>
  </si>
  <si>
    <t>https://ec.europa.eu/eurostat/databrowser/view/NRG_BAL_S/default/table?lang=en</t>
  </si>
  <si>
    <t>Specification</t>
  </si>
  <si>
    <t>06.01.2021</t>
  </si>
  <si>
    <t>18.12.2020</t>
  </si>
  <si>
    <t>In</t>
  </si>
  <si>
    <t xml:space="preserve">World Energy Balances 2022 </t>
  </si>
  <si>
    <t>15.11.2023</t>
  </si>
  <si>
    <t>Key energy statistics, 2020</t>
  </si>
  <si>
    <t>IEA</t>
  </si>
  <si>
    <t>Source</t>
  </si>
  <si>
    <t>[1], A1</t>
  </si>
  <si>
    <t>[2], A1</t>
  </si>
  <si>
    <t>GWh</t>
  </si>
  <si>
    <r>
      <rPr>
        <b/>
        <sz val="11"/>
        <color theme="1"/>
        <rFont val="Calibri"/>
        <family val="2"/>
        <scheme val="minor"/>
      </rPr>
      <t>Disclaimer</t>
    </r>
    <r>
      <rPr>
        <sz val="11"/>
        <color theme="1"/>
        <rFont val="Calibri"/>
        <family val="2"/>
        <scheme val="minor"/>
      </rPr>
      <t>: modification of the data, see Assumptions/Changes, result in non-responsibility of Eurostat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</si>
</sst>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3" fillId="2" borderId="2" xfId="0" applyFont="1" applyFill="1" applyBorder="1"/>
    <xf numFmtId="2" fontId="0" fillId="0" borderId="0" xfId="0" applyNumberFormat="1"/>
    <xf numFmtId="0" fontId="3" fillId="2" borderId="3" xfId="0" applyFont="1" applyFill="1" applyBorder="1"/>
    <xf numFmtId="0" fontId="4" fillId="0" borderId="0" xfId="0" applyFont="1"/>
    <xf numFmtId="0" fontId="5" fillId="0" borderId="0" xfId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0" xfId="0" applyFont="1"/>
    <xf numFmtId="0" fontId="5" fillId="0" borderId="0" xfId="1" applyNumberFormat="1" applyFill="1" applyBorder="1" applyAlignment="1"/>
    <xf numFmtId="0" fontId="0" fillId="3" borderId="0" xfId="0" applyFill="1"/>
  </cellXfs>
  <cellStyles count="2">
    <cellStyle name="Link" xfId="1" builtinId="8"/>
    <cellStyle name="Standard" xfId="0" builtinId="0"/>
  </cellStyles>
  <dxfs count="4">
    <dxf>
      <fill>
        <patternFill patternType="solid"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c.europa.eu/eurostat/databrowser/view/NRG_BAL_S/default/table?lang=en" TargetMode="External"/><Relationship Id="rId1" Type="http://schemas.openxmlformats.org/officeDocument/2006/relationships/hyperlink" Target="https://www.iea.org/countries/switzer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0A31-759B-46EA-9DCB-AD632C0A37A7}">
  <dimension ref="A1:N35"/>
  <sheetViews>
    <sheetView tabSelected="1" workbookViewId="0">
      <selection activeCell="S12" sqref="S12"/>
    </sheetView>
  </sheetViews>
  <sheetFormatPr baseColWidth="10" defaultColWidth="8.7109375" defaultRowHeight="15" x14ac:dyDescent="0.25"/>
  <cols>
    <col min="2" max="2" width="10.42578125" customWidth="1"/>
    <col min="4" max="5" width="10" customWidth="1"/>
    <col min="12" max="12" width="9.7109375" customWidth="1"/>
  </cols>
  <sheetData>
    <row r="1" spans="1:14" ht="45" x14ac:dyDescent="0.25">
      <c r="A1" s="7" t="s">
        <v>0</v>
      </c>
      <c r="B1" s="8" t="s">
        <v>1</v>
      </c>
      <c r="C1" s="8" t="s">
        <v>2</v>
      </c>
      <c r="D1" s="7" t="s">
        <v>3</v>
      </c>
      <c r="E1" s="6" t="s">
        <v>90</v>
      </c>
      <c r="F1" s="6" t="s">
        <v>91</v>
      </c>
      <c r="G1" s="6"/>
      <c r="H1" t="s">
        <v>66</v>
      </c>
      <c r="I1" t="s">
        <v>67</v>
      </c>
      <c r="L1" s="6" t="s">
        <v>88</v>
      </c>
      <c r="M1" s="6" t="s">
        <v>89</v>
      </c>
      <c r="N1" t="s">
        <v>109</v>
      </c>
    </row>
    <row r="2" spans="1:14" x14ac:dyDescent="0.25">
      <c r="A2" t="s">
        <v>4</v>
      </c>
      <c r="B2">
        <v>12.514318065694511</v>
      </c>
      <c r="C2">
        <v>67.973588313953954</v>
      </c>
      <c r="D2">
        <v>0</v>
      </c>
      <c r="E2">
        <f>B2</f>
        <v>12.514318065694511</v>
      </c>
      <c r="F2">
        <f>MIN(C2,M2)</f>
        <v>67.973588313953954</v>
      </c>
      <c r="H2" s="2">
        <f>(L2-E2)/L2*100</f>
        <v>68.004463855232416</v>
      </c>
      <c r="I2" s="2">
        <f>(M2-F2)/M2*100</f>
        <v>20.526461059485062</v>
      </c>
      <c r="K2" s="1" t="s">
        <v>35</v>
      </c>
      <c r="L2">
        <v>39.112699999999997</v>
      </c>
      <c r="M2">
        <v>85.529837000000001</v>
      </c>
      <c r="N2" t="s">
        <v>110</v>
      </c>
    </row>
    <row r="3" spans="1:14" x14ac:dyDescent="0.25">
      <c r="A3" t="s">
        <v>5</v>
      </c>
      <c r="B3">
        <v>2.312574050796345</v>
      </c>
      <c r="C3">
        <v>7.953851065945222</v>
      </c>
      <c r="D3">
        <v>0</v>
      </c>
      <c r="E3">
        <f t="shared" ref="E3:E35" si="0">B3</f>
        <v>2.312574050796345</v>
      </c>
      <c r="F3">
        <f t="shared" ref="F3:F35" si="1">MIN(C3,M3)</f>
        <v>7.953851065945222</v>
      </c>
      <c r="H3" s="2">
        <f t="shared" ref="H3:H23" si="2">(L3-E3)/L3*100</f>
        <v>76.573590901825114</v>
      </c>
      <c r="I3" s="2">
        <f t="shared" ref="I3:I23" si="3">(M3-F3)/M3*100</f>
        <v>63.656134047199096</v>
      </c>
      <c r="K3" s="1" t="s">
        <v>36</v>
      </c>
      <c r="L3">
        <v>9.8716540000000013</v>
      </c>
      <c r="M3">
        <v>21.884989000000001</v>
      </c>
      <c r="N3" t="s">
        <v>110</v>
      </c>
    </row>
    <row r="4" spans="1:14" x14ac:dyDescent="0.25">
      <c r="A4" t="s">
        <v>6</v>
      </c>
      <c r="B4">
        <v>5.6742330129740637</v>
      </c>
      <c r="C4">
        <v>37.867622712027313</v>
      </c>
      <c r="D4">
        <v>0</v>
      </c>
      <c r="E4">
        <f t="shared" si="0"/>
        <v>5.6742330129740637</v>
      </c>
      <c r="F4">
        <f t="shared" si="1"/>
        <v>37.867622712027313</v>
      </c>
      <c r="H4" s="2">
        <f t="shared" si="2"/>
        <v>76.651112849441972</v>
      </c>
      <c r="I4" s="2">
        <f t="shared" si="3"/>
        <v>29.393235932094537</v>
      </c>
      <c r="K4" s="1" t="s">
        <v>37</v>
      </c>
      <c r="L4">
        <v>24.301942</v>
      </c>
      <c r="M4">
        <v>53.631721000000006</v>
      </c>
      <c r="N4" t="s">
        <v>110</v>
      </c>
    </row>
    <row r="5" spans="1:14" x14ac:dyDescent="0.25">
      <c r="A5" t="s">
        <v>7</v>
      </c>
      <c r="B5">
        <v>1.5881422424528691</v>
      </c>
      <c r="C5">
        <v>3.664374322079639</v>
      </c>
      <c r="D5">
        <v>0</v>
      </c>
      <c r="E5">
        <f t="shared" si="0"/>
        <v>1.5881422424528691</v>
      </c>
      <c r="F5">
        <f t="shared" si="1"/>
        <v>3.664374322079639</v>
      </c>
      <c r="H5" s="2">
        <f t="shared" si="2"/>
        <v>81.476051047187411</v>
      </c>
      <c r="I5" s="2">
        <f t="shared" si="3"/>
        <v>80.365999946421169</v>
      </c>
      <c r="K5" s="1" t="s">
        <v>38</v>
      </c>
      <c r="L5">
        <v>8.5734539999999999</v>
      </c>
      <c r="M5">
        <v>18.663412000000005</v>
      </c>
      <c r="N5" t="s">
        <v>110</v>
      </c>
    </row>
    <row r="6" spans="1:14" x14ac:dyDescent="0.25">
      <c r="A6" t="s">
        <v>8</v>
      </c>
      <c r="B6">
        <v>79.059495563883999</v>
      </c>
      <c r="C6">
        <v>314.55086679288257</v>
      </c>
      <c r="D6">
        <v>0</v>
      </c>
      <c r="E6">
        <f t="shared" si="0"/>
        <v>79.059495563883999</v>
      </c>
      <c r="F6">
        <f t="shared" si="1"/>
        <v>314.55086679288257</v>
      </c>
      <c r="H6" s="2">
        <f t="shared" si="2"/>
        <v>65.704886818514098</v>
      </c>
      <c r="I6" s="2">
        <f t="shared" si="3"/>
        <v>27.428141329796667</v>
      </c>
      <c r="K6" s="1" t="s">
        <v>39</v>
      </c>
      <c r="L6">
        <v>230.52699999999999</v>
      </c>
      <c r="M6">
        <v>433.43366500000002</v>
      </c>
      <c r="N6" t="s">
        <v>110</v>
      </c>
    </row>
    <row r="7" spans="1:14" x14ac:dyDescent="0.25">
      <c r="A7" t="s">
        <v>9</v>
      </c>
      <c r="B7">
        <v>0.83921149930266548</v>
      </c>
      <c r="C7">
        <v>3.1041621799544061</v>
      </c>
      <c r="D7">
        <v>0</v>
      </c>
      <c r="E7">
        <f t="shared" si="0"/>
        <v>0.83921149930266548</v>
      </c>
      <c r="F7">
        <f t="shared" si="1"/>
        <v>3.1041621799544061</v>
      </c>
      <c r="H7" s="2">
        <f t="shared" si="2"/>
        <v>88.391569737841948</v>
      </c>
      <c r="I7" s="2">
        <f t="shared" si="3"/>
        <v>83.984027275497709</v>
      </c>
      <c r="K7" s="1" t="s">
        <v>40</v>
      </c>
      <c r="L7">
        <v>7.2293280000000006</v>
      </c>
      <c r="M7">
        <v>19.381664999999998</v>
      </c>
      <c r="N7" t="s">
        <v>110</v>
      </c>
    </row>
    <row r="8" spans="1:14" x14ac:dyDescent="0.25">
      <c r="A8" t="s">
        <v>10</v>
      </c>
      <c r="B8">
        <v>5.9449742381660489</v>
      </c>
      <c r="C8">
        <v>14.190542349100401</v>
      </c>
      <c r="D8">
        <v>0</v>
      </c>
      <c r="E8">
        <f t="shared" si="0"/>
        <v>5.9449742381660489</v>
      </c>
      <c r="F8">
        <f t="shared" si="1"/>
        <v>14.190542349100401</v>
      </c>
      <c r="H8" s="2">
        <f t="shared" si="2"/>
        <v>52.108798983638394</v>
      </c>
      <c r="I8" s="2">
        <f t="shared" si="3"/>
        <v>27.196548062625403</v>
      </c>
      <c r="K8" s="1" t="s">
        <v>41</v>
      </c>
      <c r="L8">
        <v>12.413500000000001</v>
      </c>
      <c r="M8">
        <v>19.491579000000002</v>
      </c>
      <c r="N8" t="s">
        <v>110</v>
      </c>
    </row>
    <row r="9" spans="1:14" x14ac:dyDescent="0.25">
      <c r="A9" t="s">
        <v>11</v>
      </c>
      <c r="B9">
        <v>31.980426964038511</v>
      </c>
      <c r="C9">
        <v>95.937370661348467</v>
      </c>
      <c r="D9">
        <v>0</v>
      </c>
      <c r="E9">
        <f t="shared" si="0"/>
        <v>31.980426964038511</v>
      </c>
      <c r="F9">
        <f t="shared" si="1"/>
        <v>95.937370661348467</v>
      </c>
      <c r="H9" s="2">
        <f t="shared" si="2"/>
        <v>59.342952536850824</v>
      </c>
      <c r="I9" s="2">
        <f t="shared" si="3"/>
        <v>38.693644318900205</v>
      </c>
      <c r="K9" s="1" t="s">
        <v>42</v>
      </c>
      <c r="L9">
        <v>78.659000000000006</v>
      </c>
      <c r="M9">
        <v>156.48845800000001</v>
      </c>
      <c r="N9" t="s">
        <v>110</v>
      </c>
    </row>
    <row r="10" spans="1:14" x14ac:dyDescent="0.25">
      <c r="A10" t="s">
        <v>12</v>
      </c>
      <c r="B10">
        <v>33.081103175669142</v>
      </c>
      <c r="C10">
        <v>114.8475907504407</v>
      </c>
      <c r="D10">
        <v>0</v>
      </c>
      <c r="E10">
        <f t="shared" si="0"/>
        <v>33.081103175669142</v>
      </c>
      <c r="F10">
        <f t="shared" si="1"/>
        <v>114.8475907504407</v>
      </c>
      <c r="H10" s="2">
        <f t="shared" si="2"/>
        <v>71.707052155258765</v>
      </c>
      <c r="I10" s="2">
        <f t="shared" si="3"/>
        <v>45.627219045217281</v>
      </c>
      <c r="K10" s="1" t="s">
        <v>43</v>
      </c>
      <c r="L10">
        <v>116.92349400000001</v>
      </c>
      <c r="M10">
        <v>211.22258000000002</v>
      </c>
      <c r="N10" t="s">
        <v>110</v>
      </c>
    </row>
    <row r="11" spans="1:14" x14ac:dyDescent="0.25">
      <c r="A11" t="s">
        <v>13</v>
      </c>
      <c r="B11">
        <v>1.1742573507299621</v>
      </c>
      <c r="C11">
        <v>4.9816187074732809</v>
      </c>
      <c r="D11">
        <v>0</v>
      </c>
      <c r="E11">
        <f t="shared" si="0"/>
        <v>1.1742573507299621</v>
      </c>
      <c r="F11">
        <f t="shared" si="1"/>
        <v>4.9816187074732809</v>
      </c>
      <c r="H11" s="2">
        <f t="shared" si="2"/>
        <v>68.116824579691496</v>
      </c>
      <c r="I11" s="2">
        <f t="shared" si="3"/>
        <v>49.318940647415332</v>
      </c>
      <c r="K11" s="1" t="s">
        <v>44</v>
      </c>
      <c r="L11">
        <v>3.6829999999999998</v>
      </c>
      <c r="M11">
        <v>9.8293499999999998</v>
      </c>
      <c r="N11" t="s">
        <v>110</v>
      </c>
    </row>
    <row r="12" spans="1:14" x14ac:dyDescent="0.25">
      <c r="A12" t="s">
        <v>14</v>
      </c>
      <c r="B12">
        <v>34.674142216387267</v>
      </c>
      <c r="C12">
        <v>120.3589927418862</v>
      </c>
      <c r="D12">
        <v>0</v>
      </c>
      <c r="E12">
        <f t="shared" si="0"/>
        <v>34.674142216387267</v>
      </c>
      <c r="F12">
        <f t="shared" si="1"/>
        <v>120.3589927418862</v>
      </c>
      <c r="H12" s="2">
        <f t="shared" si="2"/>
        <v>70.126561475972309</v>
      </c>
      <c r="I12" s="2">
        <f t="shared" si="3"/>
        <v>27.740495274436679</v>
      </c>
      <c r="K12" s="1" t="s">
        <v>45</v>
      </c>
      <c r="L12">
        <v>116.07014100000001</v>
      </c>
      <c r="M12">
        <v>166.56492900000001</v>
      </c>
      <c r="N12" t="s">
        <v>110</v>
      </c>
    </row>
    <row r="13" spans="1:14" x14ac:dyDescent="0.25">
      <c r="A13" t="s">
        <v>15</v>
      </c>
      <c r="B13">
        <v>0.54886830282545429</v>
      </c>
      <c r="C13">
        <v>1.456328885078827</v>
      </c>
      <c r="D13">
        <v>0</v>
      </c>
      <c r="E13">
        <f t="shared" si="0"/>
        <v>0.54886830282545429</v>
      </c>
      <c r="F13">
        <f t="shared" si="1"/>
        <v>1.456328885078827</v>
      </c>
      <c r="H13" s="2">
        <f t="shared" si="2"/>
        <v>85.108166621660629</v>
      </c>
      <c r="I13" s="2">
        <f t="shared" si="3"/>
        <v>84.142610180662345</v>
      </c>
      <c r="K13" s="1" t="s">
        <v>46</v>
      </c>
      <c r="L13">
        <v>3.6856999999999998</v>
      </c>
      <c r="M13">
        <v>9.1839130000000004</v>
      </c>
      <c r="N13" t="s">
        <v>110</v>
      </c>
    </row>
    <row r="14" spans="1:14" x14ac:dyDescent="0.25">
      <c r="A14" t="s">
        <v>16</v>
      </c>
      <c r="B14">
        <v>2.584418053981449</v>
      </c>
      <c r="C14">
        <v>3.7172231652945951</v>
      </c>
      <c r="D14">
        <v>0</v>
      </c>
      <c r="E14">
        <f t="shared" si="0"/>
        <v>2.584418053981449</v>
      </c>
      <c r="F14">
        <f t="shared" si="1"/>
        <v>3.7172231652945951</v>
      </c>
      <c r="H14" s="2">
        <f t="shared" si="2"/>
        <v>16.283360446741018</v>
      </c>
      <c r="I14" s="2">
        <f t="shared" si="3"/>
        <v>13.028409825805321</v>
      </c>
      <c r="K14" s="1" t="s">
        <v>47</v>
      </c>
      <c r="L14">
        <v>3.0871019999999998</v>
      </c>
      <c r="M14">
        <v>4.2740659999999995</v>
      </c>
      <c r="N14" t="s">
        <v>110</v>
      </c>
    </row>
    <row r="15" spans="1:14" x14ac:dyDescent="0.25">
      <c r="A15" t="s">
        <v>17</v>
      </c>
      <c r="B15">
        <v>3.213572944788238</v>
      </c>
      <c r="C15">
        <v>16.80630516845908</v>
      </c>
      <c r="D15">
        <v>0</v>
      </c>
      <c r="E15">
        <f t="shared" si="0"/>
        <v>3.213572944788238</v>
      </c>
      <c r="F15">
        <f t="shared" si="1"/>
        <v>16.80630516845908</v>
      </c>
      <c r="H15" s="2">
        <f t="shared" si="2"/>
        <v>81.353296130972268</v>
      </c>
      <c r="I15" s="2">
        <f t="shared" si="3"/>
        <v>51.143592530020939</v>
      </c>
      <c r="K15" s="1" t="s">
        <v>48</v>
      </c>
      <c r="L15">
        <v>17.234000000000002</v>
      </c>
      <c r="M15">
        <v>34.399388000000002</v>
      </c>
      <c r="N15" t="s">
        <v>110</v>
      </c>
    </row>
    <row r="16" spans="1:14" x14ac:dyDescent="0.25">
      <c r="A16" t="s">
        <v>18</v>
      </c>
      <c r="B16">
        <v>14.27806985109348</v>
      </c>
      <c r="C16">
        <v>81.446721824553578</v>
      </c>
      <c r="D16">
        <v>0</v>
      </c>
      <c r="E16">
        <f t="shared" si="0"/>
        <v>14.27806985109348</v>
      </c>
      <c r="F16">
        <f t="shared" si="1"/>
        <v>81.446721824553578</v>
      </c>
      <c r="H16" s="2">
        <f t="shared" si="2"/>
        <v>60.241207403036825</v>
      </c>
      <c r="I16" s="2">
        <f t="shared" si="3"/>
        <v>33.561142414088017</v>
      </c>
      <c r="K16" s="1" t="s">
        <v>49</v>
      </c>
      <c r="L16">
        <v>35.911729000000001</v>
      </c>
      <c r="M16">
        <v>122.58898600000001</v>
      </c>
      <c r="N16" t="s">
        <v>110</v>
      </c>
    </row>
    <row r="17" spans="1:14" x14ac:dyDescent="0.25">
      <c r="A17" t="s">
        <v>19</v>
      </c>
      <c r="B17">
        <v>10.60372645869764</v>
      </c>
      <c r="C17">
        <v>63.686336596714057</v>
      </c>
      <c r="D17">
        <v>0</v>
      </c>
      <c r="E17">
        <f t="shared" si="0"/>
        <v>10.60372645869764</v>
      </c>
      <c r="F17" s="11">
        <f t="shared" si="1"/>
        <v>59.282499999999999</v>
      </c>
      <c r="H17" s="2">
        <f t="shared" si="2"/>
        <v>62.737016178161994</v>
      </c>
      <c r="I17" s="2">
        <f t="shared" si="3"/>
        <v>0</v>
      </c>
      <c r="K17" s="1" t="s">
        <v>50</v>
      </c>
      <c r="L17">
        <v>28.456461000000001</v>
      </c>
      <c r="M17">
        <v>59.282499999999999</v>
      </c>
      <c r="N17" t="s">
        <v>110</v>
      </c>
    </row>
    <row r="18" spans="1:14" x14ac:dyDescent="0.25">
      <c r="A18" t="s">
        <v>20</v>
      </c>
      <c r="B18">
        <v>12.70711392183583</v>
      </c>
      <c r="C18">
        <v>51.1939001726264</v>
      </c>
      <c r="D18">
        <v>0</v>
      </c>
      <c r="E18">
        <f t="shared" si="0"/>
        <v>12.70711392183583</v>
      </c>
      <c r="F18">
        <f t="shared" si="1"/>
        <v>51.1939001726264</v>
      </c>
      <c r="H18" s="2">
        <f t="shared" si="2"/>
        <v>77.479277387017305</v>
      </c>
      <c r="I18" s="2">
        <f t="shared" si="3"/>
        <v>61.764823846713291</v>
      </c>
      <c r="K18" s="1" t="s">
        <v>51</v>
      </c>
      <c r="L18">
        <v>56.424095000000001</v>
      </c>
      <c r="M18">
        <v>133.89215200000001</v>
      </c>
      <c r="N18" t="s">
        <v>110</v>
      </c>
    </row>
    <row r="19" spans="1:14" x14ac:dyDescent="0.25">
      <c r="A19" t="s">
        <v>21</v>
      </c>
      <c r="B19">
        <v>5.9562921068044874</v>
      </c>
      <c r="C19">
        <v>23.678944156939561</v>
      </c>
      <c r="D19">
        <v>0</v>
      </c>
      <c r="E19">
        <f t="shared" si="0"/>
        <v>5.9562921068044874</v>
      </c>
      <c r="F19">
        <f t="shared" si="1"/>
        <v>23.678944156939561</v>
      </c>
      <c r="H19" s="2">
        <f t="shared" si="2"/>
        <v>63.674274812196266</v>
      </c>
      <c r="I19" s="2">
        <f t="shared" si="3"/>
        <v>35.241457694077504</v>
      </c>
      <c r="K19" s="1" t="s">
        <v>21</v>
      </c>
      <c r="L19">
        <v>16.396898</v>
      </c>
      <c r="M19">
        <v>36.564973999999999</v>
      </c>
      <c r="N19" t="s">
        <v>110</v>
      </c>
    </row>
    <row r="20" spans="1:14" x14ac:dyDescent="0.25">
      <c r="A20" t="s">
        <v>22</v>
      </c>
      <c r="B20">
        <v>7.2266912045636866</v>
      </c>
      <c r="C20">
        <v>17.11372897388431</v>
      </c>
      <c r="D20">
        <v>0</v>
      </c>
      <c r="E20">
        <f t="shared" si="0"/>
        <v>7.2266912045636866</v>
      </c>
      <c r="F20">
        <f t="shared" si="1"/>
        <v>17.11372897388431</v>
      </c>
      <c r="H20" s="2">
        <f t="shared" si="2"/>
        <v>67.483721460307919</v>
      </c>
      <c r="I20" s="2">
        <f t="shared" si="3"/>
        <v>68.700746813975258</v>
      </c>
      <c r="K20" s="1" t="s">
        <v>52</v>
      </c>
      <c r="L20">
        <v>22.224841000000001</v>
      </c>
      <c r="M20">
        <v>54.677755000000005</v>
      </c>
      <c r="N20" t="s">
        <v>110</v>
      </c>
    </row>
    <row r="21" spans="1:14" x14ac:dyDescent="0.25">
      <c r="A21" t="s">
        <v>23</v>
      </c>
      <c r="B21">
        <v>2.973968901141375</v>
      </c>
      <c r="C21">
        <v>3.498658241399264</v>
      </c>
      <c r="D21">
        <v>0</v>
      </c>
      <c r="E21">
        <f t="shared" si="0"/>
        <v>2.973968901141375</v>
      </c>
      <c r="F21">
        <f t="shared" si="1"/>
        <v>3.498658241399264</v>
      </c>
      <c r="H21" s="2">
        <f t="shared" si="2"/>
        <v>56.344821080279182</v>
      </c>
      <c r="I21" s="2">
        <f t="shared" si="3"/>
        <v>62.263030245708336</v>
      </c>
      <c r="K21" s="1" t="s">
        <v>53</v>
      </c>
      <c r="L21">
        <v>6.8124080000000005</v>
      </c>
      <c r="M21">
        <v>9.2711689999999987</v>
      </c>
      <c r="N21" t="s">
        <v>110</v>
      </c>
    </row>
    <row r="22" spans="1:14" x14ac:dyDescent="0.25">
      <c r="A22" t="s">
        <v>24</v>
      </c>
      <c r="B22">
        <v>6.620799165066237</v>
      </c>
      <c r="C22">
        <v>30.386001536252891</v>
      </c>
      <c r="D22">
        <v>0</v>
      </c>
      <c r="E22">
        <f t="shared" si="0"/>
        <v>6.620799165066237</v>
      </c>
      <c r="F22" s="11">
        <f t="shared" si="1"/>
        <v>29.801330999999998</v>
      </c>
      <c r="H22" s="2">
        <f t="shared" si="2"/>
        <v>48.250749061542628</v>
      </c>
      <c r="I22" s="2">
        <f>MAX((M22-F22)/M22*100,0)</f>
        <v>0</v>
      </c>
      <c r="K22" s="1" t="s">
        <v>54</v>
      </c>
      <c r="L22">
        <v>12.794</v>
      </c>
      <c r="M22">
        <v>29.801330999999998</v>
      </c>
      <c r="N22" t="s">
        <v>110</v>
      </c>
    </row>
    <row r="23" spans="1:14" x14ac:dyDescent="0.25">
      <c r="A23" t="s">
        <v>25</v>
      </c>
      <c r="B23">
        <v>28.26180474690009</v>
      </c>
      <c r="C23">
        <v>92.993890923509568</v>
      </c>
      <c r="D23">
        <v>0</v>
      </c>
      <c r="E23">
        <f t="shared" si="0"/>
        <v>28.26180474690009</v>
      </c>
      <c r="F23" s="11">
        <f t="shared" si="1"/>
        <v>90.024979999999999</v>
      </c>
      <c r="H23" s="2">
        <f t="shared" si="2"/>
        <v>28.427571740319372</v>
      </c>
      <c r="I23" s="2">
        <f t="shared" si="3"/>
        <v>0</v>
      </c>
      <c r="K23" s="1" t="s">
        <v>55</v>
      </c>
      <c r="L23">
        <v>39.487000000000002</v>
      </c>
      <c r="M23">
        <v>90.024979999999999</v>
      </c>
      <c r="N23" t="s">
        <v>110</v>
      </c>
    </row>
    <row r="24" spans="1:14" x14ac:dyDescent="0.25">
      <c r="A24" t="s">
        <v>26</v>
      </c>
      <c r="B24">
        <v>29.719044250422758</v>
      </c>
      <c r="C24">
        <v>82.07553595083867</v>
      </c>
      <c r="D24">
        <v>0</v>
      </c>
      <c r="E24">
        <f t="shared" si="0"/>
        <v>29.719044250422758</v>
      </c>
      <c r="F24" s="11">
        <f t="shared" si="1"/>
        <v>77.378581000000011</v>
      </c>
      <c r="H24" s="2">
        <f t="shared" ref="H24:H27" si="4">(L24-E24)/L24*100</f>
        <v>41.404514579501253</v>
      </c>
      <c r="I24" s="2">
        <f t="shared" ref="H24:I29" si="5">(M24-F24)/M24*100</f>
        <v>0</v>
      </c>
      <c r="K24" s="1" t="s">
        <v>56</v>
      </c>
      <c r="L24">
        <v>50.719000000000001</v>
      </c>
      <c r="M24">
        <v>77.378581000000011</v>
      </c>
      <c r="N24" t="s">
        <v>110</v>
      </c>
    </row>
    <row r="25" spans="1:14" x14ac:dyDescent="0.25">
      <c r="A25" t="s">
        <v>27</v>
      </c>
      <c r="B25">
        <v>28.043273542341051</v>
      </c>
      <c r="C25">
        <v>74.283812028349402</v>
      </c>
      <c r="D25">
        <v>0</v>
      </c>
      <c r="E25">
        <f t="shared" si="0"/>
        <v>28.043273542341051</v>
      </c>
      <c r="F25">
        <f t="shared" si="1"/>
        <v>74.283812028349402</v>
      </c>
      <c r="H25" s="2">
        <f t="shared" si="4"/>
        <v>69.88982040586248</v>
      </c>
      <c r="I25" s="2">
        <f t="shared" si="5"/>
        <v>52.388401876394596</v>
      </c>
      <c r="K25" s="1" t="s">
        <v>57</v>
      </c>
      <c r="L25">
        <v>93.135524000000004</v>
      </c>
      <c r="M25">
        <v>156.02041299999999</v>
      </c>
      <c r="N25" t="s">
        <v>110</v>
      </c>
    </row>
    <row r="26" spans="1:14" x14ac:dyDescent="0.25">
      <c r="A26" t="s">
        <v>28</v>
      </c>
      <c r="B26">
        <v>31.163635968226</v>
      </c>
      <c r="C26">
        <v>10.247447329884499</v>
      </c>
      <c r="D26">
        <v>0</v>
      </c>
      <c r="E26">
        <f t="shared" si="0"/>
        <v>31.163635968226</v>
      </c>
      <c r="F26">
        <f t="shared" si="1"/>
        <v>10.247447329884499</v>
      </c>
      <c r="H26" s="2">
        <f t="shared" si="4"/>
        <v>33.700482648794093</v>
      </c>
      <c r="I26" s="2">
        <f t="shared" si="5"/>
        <v>58.180779979966267</v>
      </c>
      <c r="K26" s="1" t="s">
        <v>58</v>
      </c>
      <c r="L26">
        <v>47.004317999999998</v>
      </c>
      <c r="M26">
        <v>24.504157000000006</v>
      </c>
      <c r="N26" t="s">
        <v>110</v>
      </c>
    </row>
    <row r="27" spans="1:14" x14ac:dyDescent="0.25">
      <c r="A27" t="s">
        <v>29</v>
      </c>
      <c r="B27">
        <v>3.271465272091945</v>
      </c>
      <c r="C27">
        <v>8.9790860994552482</v>
      </c>
      <c r="D27">
        <v>0</v>
      </c>
      <c r="E27">
        <f t="shared" si="0"/>
        <v>3.271465272091945</v>
      </c>
      <c r="F27">
        <f t="shared" si="1"/>
        <v>8.9790860994552482</v>
      </c>
      <c r="H27" s="2">
        <f t="shared" si="4"/>
        <v>81.101933601522774</v>
      </c>
      <c r="I27" s="2">
        <f t="shared" si="5"/>
        <v>60.773839334467283</v>
      </c>
      <c r="K27" s="1" t="s">
        <v>29</v>
      </c>
      <c r="L27">
        <f>62320/3600</f>
        <v>17.31111111111111</v>
      </c>
      <c r="M27">
        <f>(144726-62320)/3600</f>
        <v>22.890555555555554</v>
      </c>
      <c r="N27" t="s">
        <v>111</v>
      </c>
    </row>
    <row r="28" spans="1:14" x14ac:dyDescent="0.25">
      <c r="A28" t="s">
        <v>30</v>
      </c>
      <c r="B28">
        <v>1.4870307464030821</v>
      </c>
      <c r="C28">
        <v>0.15026490113412991</v>
      </c>
      <c r="D28">
        <v>0</v>
      </c>
      <c r="E28" s="11">
        <f t="shared" si="0"/>
        <v>1.4870307464030821</v>
      </c>
      <c r="F28">
        <f t="shared" si="1"/>
        <v>0.15026490113412991</v>
      </c>
      <c r="H28" s="2">
        <f>MAX((L28-E28)/L28*100,0)</f>
        <v>0</v>
      </c>
      <c r="I28" s="2">
        <f t="shared" si="5"/>
        <v>82.092411733088397</v>
      </c>
      <c r="K28" s="1" t="s">
        <v>30</v>
      </c>
      <c r="L28">
        <v>0.73739999999999994</v>
      </c>
      <c r="M28">
        <v>0.839113</v>
      </c>
      <c r="N28" t="s">
        <v>110</v>
      </c>
    </row>
    <row r="29" spans="1:14" x14ac:dyDescent="0.25">
      <c r="A29" t="s">
        <v>31</v>
      </c>
      <c r="B29">
        <v>0.27909039713424438</v>
      </c>
      <c r="C29">
        <v>0.92815331372286347</v>
      </c>
      <c r="D29">
        <v>0</v>
      </c>
      <c r="E29">
        <f t="shared" si="0"/>
        <v>0.27909039713424438</v>
      </c>
      <c r="F29">
        <f t="shared" si="1"/>
        <v>0.92815331372286347</v>
      </c>
      <c r="H29" s="2">
        <f t="shared" si="5"/>
        <v>81.944252521697436</v>
      </c>
      <c r="I29" s="2">
        <f t="shared" si="5"/>
        <v>71.322180893071845</v>
      </c>
      <c r="K29" s="1" t="s">
        <v>59</v>
      </c>
      <c r="L29">
        <v>1.545715</v>
      </c>
      <c r="M29">
        <v>3.2364849999999996</v>
      </c>
      <c r="N29" t="s">
        <v>110</v>
      </c>
    </row>
    <row r="30" spans="1:14" x14ac:dyDescent="0.25">
      <c r="A30" t="s">
        <v>32</v>
      </c>
      <c r="B30">
        <v>0.43175115820531479</v>
      </c>
      <c r="C30">
        <v>1.3545952432764421</v>
      </c>
      <c r="D30">
        <v>0</v>
      </c>
      <c r="E30">
        <f t="shared" si="0"/>
        <v>0.43175115820531479</v>
      </c>
      <c r="F30">
        <f t="shared" si="1"/>
        <v>1.3545952432764421</v>
      </c>
      <c r="H30" s="2">
        <f t="shared" ref="H30:H35" si="6">(L30-E30)/L30*100</f>
        <v>67.193557249439635</v>
      </c>
      <c r="I30" s="2">
        <f t="shared" ref="I30:I35" si="7">(M30-F30)/M30*100</f>
        <v>64.610411585638801</v>
      </c>
      <c r="K30" s="1" t="s">
        <v>60</v>
      </c>
      <c r="L30">
        <v>1.3160560000000001</v>
      </c>
      <c r="M30">
        <v>3.8276659999999998</v>
      </c>
      <c r="N30" t="s">
        <v>110</v>
      </c>
    </row>
    <row r="31" spans="1:14" x14ac:dyDescent="0.25">
      <c r="A31" t="s">
        <v>33</v>
      </c>
      <c r="B31">
        <v>1.377094783913059</v>
      </c>
      <c r="C31">
        <v>9.3051732406806487</v>
      </c>
      <c r="D31">
        <v>0</v>
      </c>
      <c r="E31">
        <f t="shared" si="0"/>
        <v>1.377094783913059</v>
      </c>
      <c r="F31">
        <f t="shared" si="1"/>
        <v>9.3051732406806487</v>
      </c>
      <c r="H31" s="2">
        <f t="shared" si="6"/>
        <v>84.235253089619818</v>
      </c>
      <c r="I31" s="2">
        <f t="shared" si="7"/>
        <v>51.414958856307756</v>
      </c>
      <c r="K31" s="1" t="s">
        <v>61</v>
      </c>
      <c r="L31">
        <v>8.7352800000000013</v>
      </c>
      <c r="M31">
        <v>19.152341999999997</v>
      </c>
      <c r="N31" t="s">
        <v>110</v>
      </c>
    </row>
    <row r="32" spans="1:14" x14ac:dyDescent="0.25">
      <c r="A32" t="s">
        <v>34</v>
      </c>
      <c r="B32">
        <v>2.0275077131866368</v>
      </c>
      <c r="C32">
        <v>2.7133109790926069</v>
      </c>
      <c r="D32">
        <v>0</v>
      </c>
      <c r="E32">
        <f t="shared" si="0"/>
        <v>2.0275077131866368</v>
      </c>
      <c r="F32">
        <f t="shared" si="1"/>
        <v>2.7133109790926069</v>
      </c>
      <c r="H32" s="2">
        <f t="shared" si="6"/>
        <v>53.572069769025951</v>
      </c>
      <c r="I32" s="2">
        <f t="shared" si="7"/>
        <v>52.1924301241514</v>
      </c>
      <c r="K32" s="1" t="s">
        <v>62</v>
      </c>
      <c r="L32">
        <v>4.367</v>
      </c>
      <c r="M32">
        <v>5.675484</v>
      </c>
      <c r="N32" t="s">
        <v>110</v>
      </c>
    </row>
    <row r="33" spans="1:14" x14ac:dyDescent="0.25">
      <c r="A33" t="s">
        <v>70</v>
      </c>
      <c r="B33">
        <v>11.007161877688359</v>
      </c>
      <c r="C33">
        <v>0.73948017970954372</v>
      </c>
      <c r="D33">
        <v>0</v>
      </c>
      <c r="E33">
        <f t="shared" si="0"/>
        <v>11.007161877688359</v>
      </c>
      <c r="F33">
        <f t="shared" si="1"/>
        <v>0.73948017970954372</v>
      </c>
      <c r="H33" s="2">
        <f t="shared" si="6"/>
        <v>29.099488645950533</v>
      </c>
      <c r="I33" s="2">
        <f t="shared" si="7"/>
        <v>4.3900087519368949</v>
      </c>
      <c r="K33" s="3" t="s">
        <v>65</v>
      </c>
      <c r="L33">
        <v>15.524799000000002</v>
      </c>
      <c r="M33">
        <v>0.77343399999999929</v>
      </c>
      <c r="N33" t="s">
        <v>110</v>
      </c>
    </row>
    <row r="34" spans="1:14" x14ac:dyDescent="0.25">
      <c r="A34" t="s">
        <v>69</v>
      </c>
      <c r="B34">
        <v>0.39518368215066191</v>
      </c>
      <c r="C34">
        <v>2.547479662190129</v>
      </c>
      <c r="D34">
        <v>0</v>
      </c>
      <c r="E34">
        <f t="shared" si="0"/>
        <v>0.39518368215066191</v>
      </c>
      <c r="F34">
        <f t="shared" si="1"/>
        <v>2.547479662190129</v>
      </c>
      <c r="H34" s="2">
        <f t="shared" si="6"/>
        <v>78.545561231517084</v>
      </c>
      <c r="I34" s="2">
        <f t="shared" si="7"/>
        <v>70.379930999627703</v>
      </c>
      <c r="K34" s="1" t="s">
        <v>64</v>
      </c>
      <c r="L34">
        <v>1.8419670000000001</v>
      </c>
      <c r="M34">
        <v>8.6005190000000002</v>
      </c>
      <c r="N34" t="s">
        <v>110</v>
      </c>
    </row>
    <row r="35" spans="1:14" x14ac:dyDescent="0.25">
      <c r="A35" t="s">
        <v>68</v>
      </c>
      <c r="B35">
        <v>0.5385962106474822</v>
      </c>
      <c r="C35">
        <v>1.0239585745958131</v>
      </c>
      <c r="D35">
        <v>0</v>
      </c>
      <c r="E35">
        <f t="shared" si="0"/>
        <v>0.5385962106474822</v>
      </c>
      <c r="F35">
        <f t="shared" si="1"/>
        <v>1.0239585745958131</v>
      </c>
      <c r="H35" s="2">
        <f t="shared" si="6"/>
        <v>77.17812666747956</v>
      </c>
      <c r="I35" s="2">
        <f t="shared" si="7"/>
        <v>69.348715434838908</v>
      </c>
      <c r="K35" s="1" t="s">
        <v>63</v>
      </c>
      <c r="L35">
        <v>2.36</v>
      </c>
      <c r="M35">
        <v>3.3406710000000004</v>
      </c>
      <c r="N35" t="s">
        <v>110</v>
      </c>
    </row>
  </sheetData>
  <phoneticPr fontId="6" type="noConversion"/>
  <conditionalFormatting sqref="H2:I35">
    <cfRule type="cellIs" dxfId="3" priority="1" operator="between">
      <formula>0</formula>
      <formula>40</formula>
    </cfRule>
    <cfRule type="cellIs" dxfId="2" priority="2" operator="between">
      <formula>40</formula>
      <formula>50</formula>
    </cfRule>
    <cfRule type="cellIs" dxfId="1" priority="3" operator="greaterThan">
      <formula>75</formula>
    </cfRule>
    <cfRule type="cellIs" dxfId="0" priority="4" operator="lessThan">
      <formula>0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E70B9-EB6A-41A8-ABE6-3500C1110FCA}">
  <dimension ref="A1:K13"/>
  <sheetViews>
    <sheetView workbookViewId="0">
      <selection activeCell="I6" sqref="I6"/>
    </sheetView>
  </sheetViews>
  <sheetFormatPr baseColWidth="10" defaultRowHeight="15" x14ac:dyDescent="0.25"/>
  <cols>
    <col min="1" max="1" width="13" bestFit="1" customWidth="1"/>
    <col min="2" max="2" width="11.42578125" customWidth="1"/>
    <col min="5" max="5" width="35.28515625" bestFit="1" customWidth="1"/>
  </cols>
  <sheetData>
    <row r="1" spans="1:11" x14ac:dyDescent="0.25">
      <c r="A1" t="s">
        <v>73</v>
      </c>
      <c r="B1" t="s">
        <v>74</v>
      </c>
    </row>
    <row r="2" spans="1:11" x14ac:dyDescent="0.25">
      <c r="B2" t="s">
        <v>75</v>
      </c>
    </row>
    <row r="4" spans="1:11" x14ac:dyDescent="0.25">
      <c r="C4" t="s">
        <v>92</v>
      </c>
      <c r="D4" s="9" t="s">
        <v>96</v>
      </c>
      <c r="E4" s="9" t="s">
        <v>93</v>
      </c>
      <c r="F4" s="9" t="s">
        <v>94</v>
      </c>
      <c r="G4" s="9" t="s">
        <v>97</v>
      </c>
      <c r="H4" s="9" t="s">
        <v>98</v>
      </c>
      <c r="I4" s="9" t="s">
        <v>101</v>
      </c>
      <c r="J4" s="9" t="s">
        <v>104</v>
      </c>
      <c r="K4" s="9" t="s">
        <v>95</v>
      </c>
    </row>
    <row r="5" spans="1:11" x14ac:dyDescent="0.25">
      <c r="A5" t="s">
        <v>76</v>
      </c>
      <c r="B5" t="s">
        <v>77</v>
      </c>
      <c r="C5" t="s">
        <v>71</v>
      </c>
      <c r="D5" s="9" t="s">
        <v>78</v>
      </c>
      <c r="E5" s="9" t="s">
        <v>99</v>
      </c>
      <c r="F5" s="10" t="s">
        <v>100</v>
      </c>
      <c r="G5" s="9" t="s">
        <v>102</v>
      </c>
      <c r="H5" s="9" t="s">
        <v>103</v>
      </c>
      <c r="I5" s="4" t="s">
        <v>79</v>
      </c>
    </row>
    <row r="6" spans="1:11" x14ac:dyDescent="0.25">
      <c r="E6" s="4"/>
      <c r="I6" s="4" t="s">
        <v>80</v>
      </c>
    </row>
    <row r="7" spans="1:11" x14ac:dyDescent="0.25">
      <c r="E7" s="4"/>
      <c r="I7" s="4" t="s">
        <v>81</v>
      </c>
    </row>
    <row r="8" spans="1:11" x14ac:dyDescent="0.25">
      <c r="C8" t="s">
        <v>113</v>
      </c>
      <c r="E8" s="4"/>
    </row>
    <row r="9" spans="1:11" x14ac:dyDescent="0.25">
      <c r="B9" t="s">
        <v>83</v>
      </c>
      <c r="C9" t="s">
        <v>29</v>
      </c>
      <c r="D9" t="s">
        <v>108</v>
      </c>
      <c r="E9" t="s">
        <v>107</v>
      </c>
      <c r="F9" s="5" t="s">
        <v>72</v>
      </c>
      <c r="G9" t="s">
        <v>106</v>
      </c>
      <c r="J9" t="s">
        <v>105</v>
      </c>
      <c r="K9">
        <v>2022</v>
      </c>
    </row>
    <row r="11" spans="1:11" x14ac:dyDescent="0.25">
      <c r="A11" t="s">
        <v>82</v>
      </c>
      <c r="B11" t="s">
        <v>86</v>
      </c>
      <c r="C11" t="s">
        <v>112</v>
      </c>
    </row>
    <row r="13" spans="1:11" x14ac:dyDescent="0.25">
      <c r="A13" t="s">
        <v>84</v>
      </c>
      <c r="B13" t="s">
        <v>85</v>
      </c>
      <c r="C13" t="s">
        <v>87</v>
      </c>
    </row>
  </sheetData>
  <hyperlinks>
    <hyperlink ref="F9" r:id="rId1" xr:uid="{039D4C21-AB50-4865-BFBD-BC752E251B11}"/>
    <hyperlink ref="F5" r:id="rId2" xr:uid="{D575D346-B140-4DE5-9F84-5FE6826559DC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Kerekes, Andelka</dc:creator>
  <cp:lastModifiedBy>Kerekes, Andelka</cp:lastModifiedBy>
  <dcterms:created xsi:type="dcterms:W3CDTF">2020-12-30T20:48:49Z</dcterms:created>
  <dcterms:modified xsi:type="dcterms:W3CDTF">2024-04-15T14:21:21Z</dcterms:modified>
</cp:coreProperties>
</file>