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H:\Projekte\endemo\input\traffic\"/>
    </mc:Choice>
  </mc:AlternateContent>
  <xr:revisionPtr revIDLastSave="0" documentId="13_ncr:1_{072D47A3-F192-4EA6-B451-3C2BF0D0D4DC}" xr6:coauthVersionLast="47" xr6:coauthVersionMax="47" xr10:uidLastSave="{00000000-0000-0000-0000-000000000000}"/>
  <bookViews>
    <workbookView xWindow="-120" yWindow="-120" windowWidth="29040" windowHeight="17640" tabRatio="887" xr2:uid="{00000000-000D-0000-FFFF-FFFF00000000}"/>
  </bookViews>
  <sheets>
    <sheet name="Tonnekm_road_rail_ship" sheetId="1" r:id="rId1"/>
    <sheet name="Tonnekm_flight" sheetId="2" r:id="rId2"/>
    <sheet name="Tonne_flight" sheetId="12" r:id="rId3"/>
    <sheet name="ModalSplit_road_his" sheetId="9" r:id="rId4"/>
    <sheet name="ModalSplit_rail_his" sheetId="8" r:id="rId5"/>
    <sheet name="ModalSplit_ship_his" sheetId="10" r:id="rId6"/>
    <sheet name="ModalSplit_road_user" sheetId="13" r:id="rId7"/>
    <sheet name="ModalSplit_rail_user" sheetId="14" r:id="rId8"/>
    <sheet name="ModalSplit_ship_user" sheetId="1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  <c r="C3" i="15"/>
  <c r="D3" i="15"/>
  <c r="E3" i="15" s="1"/>
  <c r="F3" i="15" s="1"/>
  <c r="C4" i="15"/>
  <c r="D4" i="15"/>
  <c r="E4" i="15" s="1"/>
  <c r="F4" i="15" s="1"/>
  <c r="C5" i="15"/>
  <c r="D5" i="15"/>
  <c r="E5" i="15" s="1"/>
  <c r="F5" i="15" s="1"/>
  <c r="C6" i="15"/>
  <c r="D6" i="15"/>
  <c r="E6" i="15" s="1"/>
  <c r="F6" i="15" s="1"/>
  <c r="C7" i="15"/>
  <c r="D7" i="15"/>
  <c r="E7" i="15" s="1"/>
  <c r="F7" i="15" s="1"/>
  <c r="C8" i="15"/>
  <c r="D8" i="15"/>
  <c r="E8" i="15" s="1"/>
  <c r="F8" i="15" s="1"/>
  <c r="C9" i="15"/>
  <c r="D9" i="15"/>
  <c r="E9" i="15" s="1"/>
  <c r="F9" i="15" s="1"/>
  <c r="C10" i="15"/>
  <c r="D10" i="15"/>
  <c r="E10" i="15" s="1"/>
  <c r="F10" i="15" s="1"/>
  <c r="C11" i="15"/>
  <c r="D11" i="15"/>
  <c r="E11" i="15" s="1"/>
  <c r="F11" i="15" s="1"/>
  <c r="C12" i="15"/>
  <c r="D12" i="15"/>
  <c r="E12" i="15" s="1"/>
  <c r="F12" i="15" s="1"/>
  <c r="C13" i="15"/>
  <c r="D13" i="15"/>
  <c r="E13" i="15" s="1"/>
  <c r="F13" i="15" s="1"/>
  <c r="C14" i="15"/>
  <c r="D14" i="15"/>
  <c r="E14" i="15" s="1"/>
  <c r="F14" i="15" s="1"/>
  <c r="C15" i="15"/>
  <c r="D15" i="15"/>
  <c r="E15" i="15" s="1"/>
  <c r="F15" i="15" s="1"/>
  <c r="C16" i="15"/>
  <c r="D16" i="15"/>
  <c r="E16" i="15" s="1"/>
  <c r="F16" i="15" s="1"/>
  <c r="C17" i="15"/>
  <c r="D17" i="15"/>
  <c r="E17" i="15" s="1"/>
  <c r="F17" i="15" s="1"/>
  <c r="C18" i="15"/>
  <c r="D18" i="15"/>
  <c r="E18" i="15" s="1"/>
  <c r="F18" i="15" s="1"/>
  <c r="C19" i="15"/>
  <c r="D19" i="15"/>
  <c r="E19" i="15" s="1"/>
  <c r="F19" i="15" s="1"/>
  <c r="C20" i="15"/>
  <c r="D20" i="15"/>
  <c r="E20" i="15" s="1"/>
  <c r="F20" i="15" s="1"/>
  <c r="C21" i="15"/>
  <c r="D21" i="15"/>
  <c r="E21" i="15" s="1"/>
  <c r="F21" i="15" s="1"/>
  <c r="C22" i="15"/>
  <c r="D22" i="15"/>
  <c r="E22" i="15" s="1"/>
  <c r="F22" i="15" s="1"/>
  <c r="C23" i="15"/>
  <c r="D23" i="15"/>
  <c r="E23" i="15" s="1"/>
  <c r="F23" i="15" s="1"/>
  <c r="C24" i="15"/>
  <c r="D24" i="15"/>
  <c r="E24" i="15" s="1"/>
  <c r="F24" i="15" s="1"/>
  <c r="C25" i="15"/>
  <c r="D25" i="15"/>
  <c r="E25" i="15"/>
  <c r="F25" i="15" s="1"/>
  <c r="C26" i="15"/>
  <c r="D26" i="15"/>
  <c r="E26" i="15" s="1"/>
  <c r="F26" i="15" s="1"/>
  <c r="C27" i="15"/>
  <c r="D27" i="15"/>
  <c r="E27" i="15"/>
  <c r="F27" i="15" s="1"/>
  <c r="C28" i="15"/>
  <c r="D28" i="15"/>
  <c r="E28" i="15" s="1"/>
  <c r="F28" i="15" s="1"/>
  <c r="C29" i="15"/>
  <c r="D29" i="15"/>
  <c r="E29" i="15"/>
  <c r="F29" i="15" s="1"/>
  <c r="C30" i="15"/>
  <c r="D30" i="15"/>
  <c r="E30" i="15" s="1"/>
  <c r="F30" i="15" s="1"/>
  <c r="C31" i="15"/>
  <c r="D31" i="15"/>
  <c r="E31" i="15"/>
  <c r="F31" i="15" s="1"/>
  <c r="C32" i="15"/>
  <c r="D32" i="15"/>
  <c r="E32" i="15" s="1"/>
  <c r="F32" i="15" s="1"/>
  <c r="C33" i="15"/>
  <c r="D33" i="15"/>
  <c r="E33" i="15"/>
  <c r="F33" i="15" s="1"/>
  <c r="C34" i="15"/>
  <c r="D34" i="15"/>
  <c r="E34" i="15" s="1"/>
  <c r="F34" i="15" s="1"/>
  <c r="C36" i="15"/>
  <c r="D36" i="15"/>
  <c r="E36" i="15" s="1"/>
  <c r="F36" i="15" s="1"/>
  <c r="C37" i="15"/>
  <c r="D37" i="15"/>
  <c r="E37" i="15"/>
  <c r="F37" i="15" s="1"/>
  <c r="D2" i="15"/>
  <c r="E2" i="15"/>
  <c r="F2" i="15"/>
  <c r="C2" i="15"/>
  <c r="D2" i="14"/>
  <c r="E2" i="14"/>
  <c r="F2" i="14" s="1"/>
  <c r="D3" i="14"/>
  <c r="E3" i="14" s="1"/>
  <c r="F3" i="14" s="1"/>
  <c r="D4" i="14"/>
  <c r="E4" i="14"/>
  <c r="F4" i="14" s="1"/>
  <c r="D5" i="14"/>
  <c r="E5" i="14" s="1"/>
  <c r="F5" i="14" s="1"/>
  <c r="D6" i="14"/>
  <c r="E6" i="14"/>
  <c r="F6" i="14" s="1"/>
  <c r="D7" i="14"/>
  <c r="E7" i="14" s="1"/>
  <c r="F7" i="14" s="1"/>
  <c r="D8" i="14"/>
  <c r="E8" i="14" s="1"/>
  <c r="F8" i="14" s="1"/>
  <c r="D9" i="14"/>
  <c r="E9" i="14" s="1"/>
  <c r="F9" i="14" s="1"/>
  <c r="D10" i="14"/>
  <c r="E10" i="14"/>
  <c r="F10" i="14" s="1"/>
  <c r="D11" i="14"/>
  <c r="E11" i="14" s="1"/>
  <c r="F11" i="14" s="1"/>
  <c r="D12" i="14"/>
  <c r="E12" i="14"/>
  <c r="F12" i="14" s="1"/>
  <c r="D13" i="14"/>
  <c r="E13" i="14" s="1"/>
  <c r="F13" i="14" s="1"/>
  <c r="D14" i="14"/>
  <c r="E14" i="14"/>
  <c r="F14" i="14" s="1"/>
  <c r="D15" i="14"/>
  <c r="E15" i="14" s="1"/>
  <c r="F15" i="14" s="1"/>
  <c r="D16" i="14"/>
  <c r="E16" i="14" s="1"/>
  <c r="F16" i="14" s="1"/>
  <c r="D17" i="14"/>
  <c r="E17" i="14" s="1"/>
  <c r="F17" i="14" s="1"/>
  <c r="D18" i="14"/>
  <c r="E18" i="14"/>
  <c r="F18" i="14" s="1"/>
  <c r="D19" i="14"/>
  <c r="E19" i="14" s="1"/>
  <c r="F19" i="14" s="1"/>
  <c r="D20" i="14"/>
  <c r="E20" i="14"/>
  <c r="F20" i="14" s="1"/>
  <c r="D21" i="14"/>
  <c r="E21" i="14" s="1"/>
  <c r="F21" i="14" s="1"/>
  <c r="D22" i="14"/>
  <c r="E22" i="14"/>
  <c r="F22" i="14" s="1"/>
  <c r="D23" i="14"/>
  <c r="E23" i="14" s="1"/>
  <c r="F23" i="14" s="1"/>
  <c r="D24" i="14"/>
  <c r="E24" i="14" s="1"/>
  <c r="F24" i="14" s="1"/>
  <c r="D25" i="14"/>
  <c r="E25" i="14" s="1"/>
  <c r="F25" i="14" s="1"/>
  <c r="D26" i="14"/>
  <c r="E26" i="14"/>
  <c r="F26" i="14" s="1"/>
  <c r="D27" i="14"/>
  <c r="E27" i="14" s="1"/>
  <c r="F27" i="14" s="1"/>
  <c r="D28" i="14"/>
  <c r="E28" i="14"/>
  <c r="F28" i="14" s="1"/>
  <c r="D29" i="14"/>
  <c r="E29" i="14" s="1"/>
  <c r="F29" i="14" s="1"/>
  <c r="D30" i="14"/>
  <c r="E30" i="14"/>
  <c r="F30" i="14" s="1"/>
  <c r="D31" i="14"/>
  <c r="E31" i="14" s="1"/>
  <c r="F31" i="14" s="1"/>
  <c r="D32" i="14"/>
  <c r="E32" i="14" s="1"/>
  <c r="F32" i="14" s="1"/>
  <c r="D33" i="14"/>
  <c r="E33" i="14" s="1"/>
  <c r="F33" i="14" s="1"/>
  <c r="D34" i="14"/>
  <c r="E34" i="14"/>
  <c r="F34" i="14" s="1"/>
  <c r="D35" i="14"/>
  <c r="E35" i="14"/>
  <c r="F35" i="14"/>
  <c r="D36" i="14"/>
  <c r="E36" i="14"/>
  <c r="F36" i="14" s="1"/>
  <c r="D37" i="14"/>
  <c r="E37" i="14" s="1"/>
  <c r="F37" i="14" s="1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2" i="14"/>
  <c r="C3" i="13"/>
  <c r="D3" i="13" s="1"/>
  <c r="E3" i="13" s="1"/>
  <c r="F3" i="13" s="1"/>
  <c r="C4" i="13"/>
  <c r="D4" i="13"/>
  <c r="E4" i="13" s="1"/>
  <c r="F4" i="13" s="1"/>
  <c r="C5" i="13"/>
  <c r="D5" i="13" s="1"/>
  <c r="E5" i="13" s="1"/>
  <c r="F5" i="13" s="1"/>
  <c r="C6" i="13"/>
  <c r="D6" i="13"/>
  <c r="E6" i="13" s="1"/>
  <c r="F6" i="13" s="1"/>
  <c r="C7" i="13"/>
  <c r="D7" i="13" s="1"/>
  <c r="E7" i="13" s="1"/>
  <c r="F7" i="13" s="1"/>
  <c r="C8" i="13"/>
  <c r="D8" i="13"/>
  <c r="E8" i="13" s="1"/>
  <c r="F8" i="13" s="1"/>
  <c r="C9" i="13"/>
  <c r="D9" i="13" s="1"/>
  <c r="E9" i="13" s="1"/>
  <c r="F9" i="13" s="1"/>
  <c r="C10" i="13"/>
  <c r="D10" i="13"/>
  <c r="E10" i="13" s="1"/>
  <c r="F10" i="13" s="1"/>
  <c r="C11" i="13"/>
  <c r="D11" i="13" s="1"/>
  <c r="E11" i="13" s="1"/>
  <c r="F11" i="13" s="1"/>
  <c r="C12" i="13"/>
  <c r="D12" i="13"/>
  <c r="E12" i="13" s="1"/>
  <c r="F12" i="13" s="1"/>
  <c r="C13" i="13"/>
  <c r="D13" i="13" s="1"/>
  <c r="E13" i="13" s="1"/>
  <c r="F13" i="13" s="1"/>
  <c r="C14" i="13"/>
  <c r="D14" i="13"/>
  <c r="E14" i="13" s="1"/>
  <c r="F14" i="13" s="1"/>
  <c r="C15" i="13"/>
  <c r="D15" i="13" s="1"/>
  <c r="E15" i="13" s="1"/>
  <c r="F15" i="13" s="1"/>
  <c r="C16" i="13"/>
  <c r="D16" i="13"/>
  <c r="E16" i="13" s="1"/>
  <c r="F16" i="13" s="1"/>
  <c r="C17" i="13"/>
  <c r="D17" i="13" s="1"/>
  <c r="E17" i="13" s="1"/>
  <c r="F17" i="13" s="1"/>
  <c r="C18" i="13"/>
  <c r="D18" i="13"/>
  <c r="E18" i="13" s="1"/>
  <c r="F18" i="13" s="1"/>
  <c r="C19" i="13"/>
  <c r="D19" i="13" s="1"/>
  <c r="E19" i="13" s="1"/>
  <c r="F19" i="13" s="1"/>
  <c r="C20" i="13"/>
  <c r="D20" i="13"/>
  <c r="E20" i="13" s="1"/>
  <c r="F20" i="13" s="1"/>
  <c r="C21" i="13"/>
  <c r="D21" i="13" s="1"/>
  <c r="E21" i="13" s="1"/>
  <c r="F21" i="13" s="1"/>
  <c r="C22" i="13"/>
  <c r="D22" i="13"/>
  <c r="E22" i="13" s="1"/>
  <c r="F22" i="13" s="1"/>
  <c r="C23" i="13"/>
  <c r="D23" i="13" s="1"/>
  <c r="E23" i="13" s="1"/>
  <c r="F23" i="13" s="1"/>
  <c r="C24" i="13"/>
  <c r="D24" i="13"/>
  <c r="E24" i="13" s="1"/>
  <c r="F24" i="13" s="1"/>
  <c r="C25" i="13"/>
  <c r="D25" i="13" s="1"/>
  <c r="E25" i="13" s="1"/>
  <c r="F25" i="13" s="1"/>
  <c r="C26" i="13"/>
  <c r="D26" i="13"/>
  <c r="E26" i="13" s="1"/>
  <c r="F26" i="13" s="1"/>
  <c r="C27" i="13"/>
  <c r="D27" i="13" s="1"/>
  <c r="E27" i="13" s="1"/>
  <c r="F27" i="13" s="1"/>
  <c r="C28" i="13"/>
  <c r="D28" i="13"/>
  <c r="E28" i="13" s="1"/>
  <c r="F28" i="13" s="1"/>
  <c r="C29" i="13"/>
  <c r="D29" i="13" s="1"/>
  <c r="E29" i="13" s="1"/>
  <c r="F29" i="13" s="1"/>
  <c r="C30" i="13"/>
  <c r="D30" i="13"/>
  <c r="E30" i="13" s="1"/>
  <c r="F30" i="13" s="1"/>
  <c r="C31" i="13"/>
  <c r="D31" i="13" s="1"/>
  <c r="E31" i="13" s="1"/>
  <c r="F31" i="13" s="1"/>
  <c r="C32" i="13"/>
  <c r="D32" i="13"/>
  <c r="E32" i="13" s="1"/>
  <c r="F32" i="13" s="1"/>
  <c r="C33" i="13"/>
  <c r="D33" i="13" s="1"/>
  <c r="E33" i="13" s="1"/>
  <c r="F33" i="13" s="1"/>
  <c r="C34" i="13"/>
  <c r="D34" i="13"/>
  <c r="E34" i="13" s="1"/>
  <c r="F34" i="13" s="1"/>
  <c r="C35" i="13"/>
  <c r="D35" i="13" s="1"/>
  <c r="E35" i="13" s="1"/>
  <c r="F35" i="13" s="1"/>
  <c r="C36" i="13"/>
  <c r="D36" i="13"/>
  <c r="E36" i="13" s="1"/>
  <c r="F36" i="13" s="1"/>
  <c r="C37" i="13"/>
  <c r="D37" i="13" s="1"/>
  <c r="E37" i="13" s="1"/>
  <c r="F37" i="13" s="1"/>
  <c r="D2" i="13"/>
  <c r="E2" i="13" s="1"/>
  <c r="F2" i="13" s="1"/>
  <c r="C2" i="13"/>
  <c r="B35" i="15"/>
  <c r="C35" i="15" s="1"/>
  <c r="D35" i="15" s="1"/>
  <c r="E35" i="15" s="1"/>
  <c r="F35" i="15" s="1"/>
  <c r="C34" i="2" l="1"/>
  <c r="C33" i="2"/>
  <c r="C36" i="2"/>
  <c r="C35" i="10"/>
  <c r="D35" i="10"/>
  <c r="E35" i="10"/>
  <c r="F35" i="10"/>
  <c r="G35" i="10"/>
  <c r="H35" i="10"/>
  <c r="I35" i="10"/>
  <c r="J35" i="10"/>
  <c r="K35" i="10"/>
  <c r="L35" i="10"/>
  <c r="B35" i="10"/>
  <c r="C30" i="2"/>
  <c r="C1" i="8" l="1"/>
  <c r="D1" i="8" s="1"/>
  <c r="E1" i="8" s="1"/>
  <c r="F1" i="8" l="1"/>
  <c r="G1" i="8" l="1"/>
  <c r="C33" i="1"/>
  <c r="C34" i="1"/>
  <c r="C35" i="1"/>
  <c r="C37" i="1"/>
  <c r="C36" i="1"/>
  <c r="C32" i="1"/>
  <c r="C27" i="1"/>
  <c r="H1" i="8" l="1"/>
  <c r="I1" i="8" l="1"/>
  <c r="J1" i="8" l="1"/>
  <c r="K1" i="8" l="1"/>
</calcChain>
</file>

<file path=xl/sharedStrings.xml><?xml version="1.0" encoding="utf-8"?>
<sst xmlns="http://schemas.openxmlformats.org/spreadsheetml/2006/main" count="987" uniqueCount="191">
  <si>
    <t>Belgien</t>
  </si>
  <si>
    <t>Belgium</t>
  </si>
  <si>
    <t>Bulgarien</t>
  </si>
  <si>
    <t>Bulgaria</t>
  </si>
  <si>
    <t>Tschechien</t>
  </si>
  <si>
    <t>Czechia</t>
  </si>
  <si>
    <t>Dänemark</t>
  </si>
  <si>
    <t>Denmark</t>
  </si>
  <si>
    <t>Deutschland (bis 1990 früheres Gebiet der BRD)</t>
  </si>
  <si>
    <t>Germany</t>
  </si>
  <si>
    <t>Estland</t>
  </si>
  <si>
    <t>Estonia</t>
  </si>
  <si>
    <t>Irland</t>
  </si>
  <si>
    <t>Ireland</t>
  </si>
  <si>
    <t>Griechenland</t>
  </si>
  <si>
    <t>Greece</t>
  </si>
  <si>
    <t>Spanien</t>
  </si>
  <si>
    <t>Spain</t>
  </si>
  <si>
    <t>Frankreich</t>
  </si>
  <si>
    <t>France</t>
  </si>
  <si>
    <t>Kroatien</t>
  </si>
  <si>
    <t>Croatia</t>
  </si>
  <si>
    <t>Italien</t>
  </si>
  <si>
    <t>Italy</t>
  </si>
  <si>
    <t>Zypern</t>
  </si>
  <si>
    <t>Cyprus</t>
  </si>
  <si>
    <t>Lettland</t>
  </si>
  <si>
    <t>Latvia</t>
  </si>
  <si>
    <t>Litauen</t>
  </si>
  <si>
    <t>Lithuania</t>
  </si>
  <si>
    <t>Luxemburg</t>
  </si>
  <si>
    <t>Luxembourg</t>
  </si>
  <si>
    <t>Ungarn</t>
  </si>
  <si>
    <t>Hungary</t>
  </si>
  <si>
    <t>Malta</t>
  </si>
  <si>
    <t>Niederlande</t>
  </si>
  <si>
    <t>Netherlands</t>
  </si>
  <si>
    <t>Österreich</t>
  </si>
  <si>
    <t>Austria</t>
  </si>
  <si>
    <t>Polen</t>
  </si>
  <si>
    <t>Poland</t>
  </si>
  <si>
    <t>Portugal</t>
  </si>
  <si>
    <t>Rumänien</t>
  </si>
  <si>
    <t>Romania</t>
  </si>
  <si>
    <t>Slowenien</t>
  </si>
  <si>
    <t>Slovenia</t>
  </si>
  <si>
    <t>Slowakei</t>
  </si>
  <si>
    <t>Slovakia</t>
  </si>
  <si>
    <t>Finnland</t>
  </si>
  <si>
    <t>Finland</t>
  </si>
  <si>
    <t>Schweden</t>
  </si>
  <si>
    <t>Sweden</t>
  </si>
  <si>
    <t>Vereinigtes Königreich</t>
  </si>
  <si>
    <t>United Kingdom</t>
  </si>
  <si>
    <t>Island</t>
  </si>
  <si>
    <t>Iceland</t>
  </si>
  <si>
    <t>Norwegen</t>
  </si>
  <si>
    <t>Norway</t>
  </si>
  <si>
    <t>Schweiz</t>
  </si>
  <si>
    <t>Switzerland</t>
  </si>
  <si>
    <t>Montenegro</t>
  </si>
  <si>
    <t>Nordmazedonien</t>
  </si>
  <si>
    <t>North Macedonia</t>
  </si>
  <si>
    <t>Serbien</t>
  </si>
  <si>
    <t>Serbia</t>
  </si>
  <si>
    <t>Albanien</t>
  </si>
  <si>
    <t>Albania</t>
  </si>
  <si>
    <t>Bosnien und Herzegowina</t>
  </si>
  <si>
    <t>Bosnia and Herzegovina</t>
  </si>
  <si>
    <t>tonne_km</t>
  </si>
  <si>
    <t>https://data.oecd.org/transport/freight-transport.htm</t>
  </si>
  <si>
    <t>https://op.europa.eu/en/publication-detail/-/publication/4b352d6f-b540-11e7-837e-01aa75ed71a1/language-en</t>
  </si>
  <si>
    <t>https://unece.org/DAM/trans/doc/2018/wp6/_Infocards_REV_7Dec2017.pdf</t>
  </si>
  <si>
    <t>https://unece.org/DAM/trans/doc/2020/wp6/_Infocards_ENG.pdf</t>
  </si>
  <si>
    <t>https://ec.europa.eu/eurostat/documents/3433488/5582112/KS-SF-08-035-EN.PDF/ae38f406-1b03-450e-ac62-1016143ce63c?version=1.0</t>
  </si>
  <si>
    <t>https://unece.org/fileadmin/DAM/trans/doc/2018/wp6/Iceland.pdf</t>
  </si>
  <si>
    <t>https://www.statista.com/statistics/690518/freight-tonne-kilometers-of-the-icelandair-group/</t>
  </si>
  <si>
    <t>Mil. tkm</t>
  </si>
  <si>
    <t>Unit:</t>
  </si>
  <si>
    <t>Source:</t>
  </si>
  <si>
    <t>[1]</t>
  </si>
  <si>
    <t>[2]</t>
  </si>
  <si>
    <t>Assumption:</t>
  </si>
  <si>
    <t>A1</t>
  </si>
  <si>
    <t>Further Info:</t>
  </si>
  <si>
    <t>F1</t>
  </si>
  <si>
    <t>Million tkm</t>
  </si>
  <si>
    <t>Source</t>
  </si>
  <si>
    <t>https://www.sipotra.it/wp-content/uploads/2019/05/Freight-transport-statistics-modal-split.pdf</t>
  </si>
  <si>
    <t>p. 6</t>
  </si>
  <si>
    <t>[3]</t>
  </si>
  <si>
    <t>p. 2</t>
  </si>
  <si>
    <t>[4]</t>
  </si>
  <si>
    <t>better values and time-dependent</t>
  </si>
  <si>
    <t>https://ec.europa.eu/eurostat/databrowser/view/AVIA_TPGO/default/table</t>
  </si>
  <si>
    <t>Freight and mail air transport over national territory (including territorial sea) - million tonne-km [AVIA_TPGO]</t>
  </si>
  <si>
    <t>Reference year:</t>
  </si>
  <si>
    <t>tkm</t>
  </si>
  <si>
    <t>F2</t>
  </si>
  <si>
    <t>https://tradingeconomics.com/montenegro/air-transport-freight-million-ton-km-wb-data.html</t>
  </si>
  <si>
    <t>F3</t>
  </si>
  <si>
    <t>https://knoema.com/atlas/Montenegro/Air-transport-freight</t>
  </si>
  <si>
    <t>%</t>
  </si>
  <si>
    <t>Eurostat</t>
  </si>
  <si>
    <t>Modal split of freight transport [tran_hv_frmod]</t>
  </si>
  <si>
    <t>https://ec.europa.eu/eurostat/databrowser/view/TRAN_HV_FRMOD/default/table?lang=de</t>
  </si>
  <si>
    <t>Further Info</t>
  </si>
  <si>
    <t>also time-dependant</t>
  </si>
  <si>
    <t>DP_LIVE_08052023153557648.xlsx</t>
  </si>
  <si>
    <t>[2], A1</t>
  </si>
  <si>
    <t>ship tranport equals 0</t>
  </si>
  <si>
    <t>F4</t>
  </si>
  <si>
    <t>generally modal split</t>
  </si>
  <si>
    <t>all countries, since 1970</t>
  </si>
  <si>
    <t>all countries, files for different years exist</t>
  </si>
  <si>
    <t>[3], A1</t>
  </si>
  <si>
    <t>Own assumption: average distance per flight 500km</t>
  </si>
  <si>
    <t>https://www.instat.gov.al/media/3622/statistikat-e-transptetor-finale-2017____.pdf</t>
  </si>
  <si>
    <t>https://data.worldbank.org/indicator/IS.AIR.GOOD.MT.K1?locations=BA</t>
  </si>
  <si>
    <t>[4], A1</t>
  </si>
  <si>
    <t>BA, RS</t>
  </si>
  <si>
    <t>https://ec.europa.eu/eurostat/databrowser/view/AVIA_GOOC__custom_6152529/default/table?lang=en</t>
  </si>
  <si>
    <t>Country_de</t>
  </si>
  <si>
    <t>Country</t>
  </si>
  <si>
    <t>Flight_tonne [t]</t>
  </si>
  <si>
    <t>[3], F1</t>
  </si>
  <si>
    <t>flight tonn</t>
  </si>
  <si>
    <t>https://ec.europa.eu/eurostat/databrowser/view/tran_r_avgo_nm/default/table?lang=en</t>
  </si>
  <si>
    <t>BA</t>
  </si>
  <si>
    <t>Macedonia</t>
  </si>
  <si>
    <t>https://www.ceicdata.com/en/macedonia/freight-transport-by-mode-of-transport/freight-transport-air-transport</t>
  </si>
  <si>
    <t>general</t>
  </si>
  <si>
    <t>National freight and mail air transport by reporting country</t>
  </si>
  <si>
    <t>https://ec.europa.eu/eurostat/databrowser/view/avia_gonc/default/table?lang=en</t>
  </si>
  <si>
    <t>Assumptions:</t>
  </si>
  <si>
    <t>year 2013 for ship</t>
  </si>
  <si>
    <t>based on [1]</t>
  </si>
  <si>
    <t>https://www.statista.com/statistics/435392/iceland-tonne-kilometres-of-freight-transported-by-road/</t>
  </si>
  <si>
    <t>[5]</t>
  </si>
  <si>
    <t>[5], ModalSplit</t>
  </si>
  <si>
    <t>F5</t>
  </si>
  <si>
    <t>Description</t>
  </si>
  <si>
    <t>Publisher</t>
  </si>
  <si>
    <t>Title</t>
  </si>
  <si>
    <t>Web</t>
  </si>
  <si>
    <t>Acessed</t>
  </si>
  <si>
    <t>Last update</t>
  </si>
  <si>
    <t>Year</t>
  </si>
  <si>
    <t>Specification</t>
  </si>
  <si>
    <t>statista</t>
  </si>
  <si>
    <t>14.11.2023</t>
  </si>
  <si>
    <t>Inland freight transport performance, adjusted for territoriality, 2013, 2017 and 2018</t>
  </si>
  <si>
    <t>Author</t>
  </si>
  <si>
    <t>Noreland, Jonas</t>
  </si>
  <si>
    <t>Modal split in the inland transport of the EU</t>
  </si>
  <si>
    <t>In</t>
  </si>
  <si>
    <t>Statistics in focus 35/2008</t>
  </si>
  <si>
    <t>13.11.2007</t>
  </si>
  <si>
    <t>Place</t>
  </si>
  <si>
    <t>OECD</t>
  </si>
  <si>
    <t>Freight transport</t>
  </si>
  <si>
    <t xml:space="preserve">Amount of freight transported by road in Iceland from 2006 to 2019 </t>
  </si>
  <si>
    <t>16.11.2020</t>
  </si>
  <si>
    <t>01.04.2020</t>
  </si>
  <si>
    <t>Air transport, freight (million ton-km)</t>
  </si>
  <si>
    <t>The World Bank</t>
  </si>
  <si>
    <t>Freight and mail air transport by reporting country [AVIA_GOOC]</t>
  </si>
  <si>
    <t>tonnes transported</t>
  </si>
  <si>
    <t>tonnes-kilometres</t>
  </si>
  <si>
    <t>08.11.2023</t>
  </si>
  <si>
    <t>Statistikat e transportit</t>
  </si>
  <si>
    <t>INSTAT</t>
  </si>
  <si>
    <t>Air transport of freight by NUTS 2 regions; [tran_r_avgo_nm]</t>
  </si>
  <si>
    <t>29.05.2023</t>
  </si>
  <si>
    <t>2018 Transport Statistics Infocards</t>
  </si>
  <si>
    <t>UNECE - United Nations Economic Commission for Europe</t>
  </si>
  <si>
    <t xml:space="preserve">Geneva </t>
  </si>
  <si>
    <t>p. 25</t>
  </si>
  <si>
    <t>Web2</t>
  </si>
  <si>
    <t>doi</t>
  </si>
  <si>
    <t>10.1787/708eda32-en</t>
  </si>
  <si>
    <t>Inland freight transport performance, adjusted for territoriality, 2012, 2016 and 2017</t>
  </si>
  <si>
    <t>27.05.2019</t>
  </si>
  <si>
    <t>https://ec.europa.eu/eurostat/statistics-explained/index.php?title=File:Inland_freight_transport_performance,_adjusted_for_territoriality,_2012,_2016_and_2017_(million_tonne-kilometres).png</t>
  </si>
  <si>
    <t>rail [1,2], road, ship [2]</t>
  </si>
  <si>
    <t>Copyright notice</t>
  </si>
  <si>
    <t>https://ec.europa.eu/eurostat/web/main/about-us/policies/copyright</t>
  </si>
  <si>
    <t>https://creativecommons.org/licenses/by/4.0/</t>
  </si>
  <si>
    <t>License type</t>
  </si>
  <si>
    <t>https://www.worldbank.org/en/about/legal/terms-of-use-for-datasets</t>
  </si>
  <si>
    <t>https://www.oecd.org/termsandconditions/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</si>
</sst>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8">
    <xf numFmtId="0" fontId="0" fillId="0" borderId="0" xfId="0"/>
    <xf numFmtId="0" fontId="1" fillId="2" borderId="1" xfId="0" applyFont="1" applyFill="1" applyBorder="1"/>
    <xf numFmtId="0" fontId="1" fillId="2" borderId="4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2" xfId="0" applyFont="1" applyBorder="1"/>
    <xf numFmtId="0" fontId="2" fillId="0" borderId="0" xfId="0" applyFont="1"/>
    <xf numFmtId="0" fontId="3" fillId="0" borderId="0" xfId="1"/>
    <xf numFmtId="1" fontId="1" fillId="0" borderId="2" xfId="0" applyNumberFormat="1" applyFont="1" applyBorder="1"/>
    <xf numFmtId="1" fontId="0" fillId="0" borderId="0" xfId="0" applyNumberFormat="1"/>
    <xf numFmtId="0" fontId="6" fillId="0" borderId="0" xfId="0" applyFont="1"/>
    <xf numFmtId="0" fontId="5" fillId="0" borderId="0" xfId="0" applyFont="1"/>
    <xf numFmtId="0" fontId="7" fillId="0" borderId="0" xfId="1" applyFont="1"/>
    <xf numFmtId="1" fontId="0" fillId="0" borderId="0" xfId="2" applyNumberFormat="1" applyFont="1"/>
    <xf numFmtId="0" fontId="3" fillId="0" borderId="0" xfId="1" applyFill="1"/>
    <xf numFmtId="3" fontId="0" fillId="0" borderId="0" xfId="0" applyNumberFormat="1"/>
    <xf numFmtId="0" fontId="1" fillId="0" borderId="0" xfId="0" applyFont="1"/>
    <xf numFmtId="15" fontId="0" fillId="0" borderId="0" xfId="0" applyNumberFormat="1"/>
  </cellXfs>
  <cellStyles count="3">
    <cellStyle name="Link" xfId="1" builtinId="8"/>
    <cellStyle name="Prozent" xfId="2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ec.europa.eu/eurostat/documents/3433488/5582112/KS-SF-08-035-EN.PDF/ae38f406-1b03-450e-ac62-1016143ce63c?version=1.0" TargetMode="External"/><Relationship Id="rId1" Type="http://schemas.openxmlformats.org/officeDocument/2006/relationships/hyperlink" Target="https://www.sipotra.it/wp-content/uploads/2019/05/Freight-transport-statistics-modal-split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statista.com/statistics/435392/iceland-tonne-kilometres-of-freight-transported-by-road/" TargetMode="External"/><Relationship Id="rId4" Type="http://schemas.openxmlformats.org/officeDocument/2006/relationships/hyperlink" Target="https://data.oecd.org/transport/freight-transport.ht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worldbank.org/indicator/IS.AIR.GOOD.MT.K1?locations=BA" TargetMode="External"/><Relationship Id="rId2" Type="http://schemas.openxmlformats.org/officeDocument/2006/relationships/hyperlink" Target="https://www.statista.com/statistics/690518/freight-tonne-kilometers-of-the-icelandair-group/" TargetMode="External"/><Relationship Id="rId1" Type="http://schemas.openxmlformats.org/officeDocument/2006/relationships/hyperlink" Target="https://ec.europa.eu/eurostat/databrowser/view/AVIA_TPGO/default/table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instat.gov.al/media/3622/statistikat-e-transptetor-finale-2017____.pdf" TargetMode="External"/><Relationship Id="rId4" Type="http://schemas.openxmlformats.org/officeDocument/2006/relationships/hyperlink" Target="https://ec.europa.eu/eurostat/databrowser/view/AVIA_GOOC__custom_6152529/default/table?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ec.europa.eu/eurostat/databrowser/view/avia_gonc/default/table?lang=en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ec.europa.eu/eurostat/databrowser/view/tran_r_avgo_nm/default/table?lang=en" TargetMode="External"/><Relationship Id="rId1" Type="http://schemas.openxmlformats.org/officeDocument/2006/relationships/hyperlink" Target="https://www.ceicdata.com/en/macedonia/freight-transport-by-mode-of-transport/freight-transport-air-transport" TargetMode="External"/><Relationship Id="rId6" Type="http://schemas.openxmlformats.org/officeDocument/2006/relationships/hyperlink" Target="https://www.instat.gov.al/media/3622/statistikat-e-transptetor-finale-2017____.pdf" TargetMode="External"/><Relationship Id="rId5" Type="http://schemas.openxmlformats.org/officeDocument/2006/relationships/hyperlink" Target="https://ec.europa.eu/eurostat/databrowser/view/AVIA_GOOC__custom_6152529/default/table?lang=en" TargetMode="External"/><Relationship Id="rId4" Type="http://schemas.openxmlformats.org/officeDocument/2006/relationships/hyperlink" Target="https://data.worldbank.org/indicator/IS.AIR.GOOD.MT.K1?locations=B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oecd.org/transport/freight-transport.htm" TargetMode="External"/><Relationship Id="rId3" Type="http://schemas.openxmlformats.org/officeDocument/2006/relationships/hyperlink" Target="https://unece.org/DAM/trans/doc/2018/wp6/_Infocards_REV_7Dec2017.pdf" TargetMode="External"/><Relationship Id="rId7" Type="http://schemas.openxmlformats.org/officeDocument/2006/relationships/hyperlink" Target="https://unece.org/DAM/trans/doc/2018/wp6/_Infocards_REV_7Dec2017.pdf" TargetMode="External"/><Relationship Id="rId2" Type="http://schemas.openxmlformats.org/officeDocument/2006/relationships/hyperlink" Target="https://unece.org/DAM/trans/doc/2020/wp6/_Infocards_ENG.pdf" TargetMode="External"/><Relationship Id="rId1" Type="http://schemas.openxmlformats.org/officeDocument/2006/relationships/hyperlink" Target="https://ec.europa.eu/eurostat/databrowser/view/TRAN_HV_FRMOD/default/table?lang=de" TargetMode="External"/><Relationship Id="rId6" Type="http://schemas.openxmlformats.org/officeDocument/2006/relationships/hyperlink" Target="https://unece.org/DAM/trans/doc/2020/wp6/_Infocards_ENG.pdf" TargetMode="External"/><Relationship Id="rId5" Type="http://schemas.openxmlformats.org/officeDocument/2006/relationships/hyperlink" Target="https://op.europa.eu/en/publication-detail/-/publication/4b352d6f-b540-11e7-837e-01aa75ed71a1/language-en" TargetMode="External"/><Relationship Id="rId10" Type="http://schemas.openxmlformats.org/officeDocument/2006/relationships/printerSettings" Target="../printerSettings/printerSettings4.bin"/><Relationship Id="rId4" Type="http://schemas.openxmlformats.org/officeDocument/2006/relationships/hyperlink" Target="https://unece.org/fileadmin/DAM/trans/doc/2018/wp6/Iceland.pdf" TargetMode="External"/><Relationship Id="rId9" Type="http://schemas.openxmlformats.org/officeDocument/2006/relationships/hyperlink" Target="https://unece.org/DAM/trans/doc/2018/wp6/_Infocards_REV_7Dec2017.pdf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transport/freight-transport.htm" TargetMode="External"/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oecd.org/transport/freight-transport.htm" TargetMode="External"/><Relationship Id="rId2" Type="http://schemas.openxmlformats.org/officeDocument/2006/relationships/hyperlink" Target="https://unece.org/fileadmin/DAM/trans/doc/2018/wp6/Iceland.pdf" TargetMode="External"/><Relationship Id="rId1" Type="http://schemas.openxmlformats.org/officeDocument/2006/relationships/hyperlink" Target="https://ec.europa.eu/eurostat/databrowser/view/TRAN_HV_FRMOD/default/table?lang=de" TargetMode="External"/><Relationship Id="rId4" Type="http://schemas.openxmlformats.org/officeDocument/2006/relationships/hyperlink" Target="https://unece.org/DAM/trans/doc/2018/wp6/_Infocards_REV_7Dec201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1"/>
  <sheetViews>
    <sheetView tabSelected="1" workbookViewId="0">
      <selection activeCell="O46" sqref="O46"/>
    </sheetView>
  </sheetViews>
  <sheetFormatPr baseColWidth="10" defaultRowHeight="15" x14ac:dyDescent="0.25"/>
  <cols>
    <col min="1" max="1" width="15.85546875" customWidth="1"/>
    <col min="4" max="4" width="21.42578125" customWidth="1"/>
    <col min="5" max="5" width="13.140625" customWidth="1"/>
    <col min="15" max="15" width="15.7109375" customWidth="1"/>
  </cols>
  <sheetData>
    <row r="1" spans="1:5" x14ac:dyDescent="0.25">
      <c r="A1" t="s">
        <v>122</v>
      </c>
      <c r="B1" t="s">
        <v>123</v>
      </c>
      <c r="C1" t="s">
        <v>77</v>
      </c>
      <c r="D1" t="s">
        <v>87</v>
      </c>
    </row>
    <row r="2" spans="1:5" x14ac:dyDescent="0.25">
      <c r="A2" s="1" t="s">
        <v>0</v>
      </c>
      <c r="B2" s="4" t="s">
        <v>1</v>
      </c>
      <c r="C2">
        <f>10.7/73.7*50797+50797+11357</f>
        <v>69528.869742198091</v>
      </c>
      <c r="D2" t="s">
        <v>184</v>
      </c>
    </row>
    <row r="3" spans="1:5" x14ac:dyDescent="0.25">
      <c r="A3" s="1" t="s">
        <v>2</v>
      </c>
      <c r="B3" s="4" t="s">
        <v>3</v>
      </c>
      <c r="C3" s="8">
        <v>19826</v>
      </c>
      <c r="D3" t="s">
        <v>81</v>
      </c>
    </row>
    <row r="4" spans="1:5" x14ac:dyDescent="0.25">
      <c r="A4" s="1" t="s">
        <v>4</v>
      </c>
      <c r="B4" s="4" t="s">
        <v>5</v>
      </c>
      <c r="C4" s="8">
        <v>60039</v>
      </c>
      <c r="D4" t="s">
        <v>81</v>
      </c>
    </row>
    <row r="5" spans="1:5" x14ac:dyDescent="0.25">
      <c r="A5" s="1" t="s">
        <v>6</v>
      </c>
      <c r="B5" s="4" t="s">
        <v>7</v>
      </c>
      <c r="C5" s="8">
        <v>21898</v>
      </c>
      <c r="D5" t="s">
        <v>81</v>
      </c>
    </row>
    <row r="6" spans="1:5" x14ac:dyDescent="0.25">
      <c r="A6" s="1" t="s">
        <v>8</v>
      </c>
      <c r="B6" s="4" t="s">
        <v>9</v>
      </c>
      <c r="C6" s="8">
        <v>630070</v>
      </c>
      <c r="D6" t="s">
        <v>81</v>
      </c>
    </row>
    <row r="7" spans="1:5" x14ac:dyDescent="0.25">
      <c r="A7" s="1" t="s">
        <v>10</v>
      </c>
      <c r="B7" s="4" t="s">
        <v>11</v>
      </c>
      <c r="C7" s="8">
        <v>5602</v>
      </c>
      <c r="D7" t="s">
        <v>81</v>
      </c>
      <c r="E7" s="6"/>
    </row>
    <row r="8" spans="1:5" x14ac:dyDescent="0.25">
      <c r="A8" s="1" t="s">
        <v>12</v>
      </c>
      <c r="B8" s="4" t="s">
        <v>13</v>
      </c>
      <c r="C8" s="8">
        <v>10912</v>
      </c>
      <c r="D8" t="s">
        <v>81</v>
      </c>
    </row>
    <row r="9" spans="1:5" x14ac:dyDescent="0.25">
      <c r="A9" s="1" t="s">
        <v>14</v>
      </c>
      <c r="B9" s="4" t="s">
        <v>15</v>
      </c>
      <c r="C9" s="8">
        <v>19787</v>
      </c>
      <c r="D9" t="s">
        <v>81</v>
      </c>
    </row>
    <row r="10" spans="1:5" x14ac:dyDescent="0.25">
      <c r="A10" s="1" t="s">
        <v>16</v>
      </c>
      <c r="B10" s="4" t="s">
        <v>17</v>
      </c>
      <c r="C10" s="8">
        <v>214290</v>
      </c>
      <c r="D10" t="s">
        <v>81</v>
      </c>
    </row>
    <row r="11" spans="1:5" x14ac:dyDescent="0.25">
      <c r="A11" s="1" t="s">
        <v>18</v>
      </c>
      <c r="B11" s="4" t="s">
        <v>19</v>
      </c>
      <c r="C11" s="8">
        <v>322692</v>
      </c>
      <c r="D11" t="s">
        <v>81</v>
      </c>
    </row>
    <row r="12" spans="1:5" x14ac:dyDescent="0.25">
      <c r="A12" s="1" t="s">
        <v>20</v>
      </c>
      <c r="B12" s="4" t="s">
        <v>21</v>
      </c>
      <c r="C12" s="8">
        <v>12942</v>
      </c>
      <c r="D12" t="s">
        <v>81</v>
      </c>
    </row>
    <row r="13" spans="1:5" x14ac:dyDescent="0.25">
      <c r="A13" s="1" t="s">
        <v>22</v>
      </c>
      <c r="B13" s="4" t="s">
        <v>23</v>
      </c>
      <c r="C13" s="8">
        <v>168218</v>
      </c>
      <c r="D13" t="s">
        <v>81</v>
      </c>
    </row>
    <row r="14" spans="1:5" x14ac:dyDescent="0.25">
      <c r="A14" s="1" t="s">
        <v>24</v>
      </c>
      <c r="B14" s="4" t="s">
        <v>25</v>
      </c>
      <c r="C14" s="8">
        <v>865</v>
      </c>
      <c r="D14" t="s">
        <v>81</v>
      </c>
    </row>
    <row r="15" spans="1:5" x14ac:dyDescent="0.25">
      <c r="A15" s="1" t="s">
        <v>26</v>
      </c>
      <c r="B15" s="4" t="s">
        <v>27</v>
      </c>
      <c r="C15" s="8">
        <v>23546</v>
      </c>
      <c r="D15" t="s">
        <v>81</v>
      </c>
    </row>
    <row r="16" spans="1:5" x14ac:dyDescent="0.25">
      <c r="A16" s="1" t="s">
        <v>28</v>
      </c>
      <c r="B16" s="4" t="s">
        <v>29</v>
      </c>
      <c r="C16" s="8">
        <v>24863</v>
      </c>
      <c r="D16" t="s">
        <v>81</v>
      </c>
    </row>
    <row r="17" spans="1:6" x14ac:dyDescent="0.25">
      <c r="A17" s="1" t="s">
        <v>30</v>
      </c>
      <c r="B17" s="4" t="s">
        <v>31</v>
      </c>
      <c r="C17" s="8">
        <v>2732</v>
      </c>
      <c r="D17" t="s">
        <v>81</v>
      </c>
    </row>
    <row r="18" spans="1:6" x14ac:dyDescent="0.25">
      <c r="A18" s="1" t="s">
        <v>32</v>
      </c>
      <c r="B18" s="4" t="s">
        <v>33</v>
      </c>
      <c r="C18" s="8">
        <v>39188</v>
      </c>
      <c r="D18" t="s">
        <v>81</v>
      </c>
    </row>
    <row r="19" spans="1:6" x14ac:dyDescent="0.25">
      <c r="A19" s="1" t="s">
        <v>34</v>
      </c>
      <c r="B19" s="4" t="s">
        <v>34</v>
      </c>
      <c r="C19" s="8">
        <v>500</v>
      </c>
      <c r="D19" t="s">
        <v>90</v>
      </c>
    </row>
    <row r="20" spans="1:6" x14ac:dyDescent="0.25">
      <c r="A20" s="1" t="s">
        <v>35</v>
      </c>
      <c r="B20" s="4" t="s">
        <v>36</v>
      </c>
      <c r="C20" s="8">
        <v>109375</v>
      </c>
      <c r="D20" t="s">
        <v>81</v>
      </c>
      <c r="F20" s="6"/>
    </row>
    <row r="21" spans="1:6" x14ac:dyDescent="0.25">
      <c r="A21" s="1" t="s">
        <v>37</v>
      </c>
      <c r="B21" s="4" t="s">
        <v>38</v>
      </c>
      <c r="C21" s="8">
        <v>69751</v>
      </c>
      <c r="D21" t="s">
        <v>81</v>
      </c>
    </row>
    <row r="22" spans="1:6" x14ac:dyDescent="0.25">
      <c r="A22" s="1" t="s">
        <v>39</v>
      </c>
      <c r="B22" s="4" t="s">
        <v>40</v>
      </c>
      <c r="C22" s="8">
        <v>221435</v>
      </c>
      <c r="D22" t="s">
        <v>81</v>
      </c>
    </row>
    <row r="23" spans="1:6" x14ac:dyDescent="0.25">
      <c r="A23" s="1" t="s">
        <v>41</v>
      </c>
      <c r="B23" s="4" t="s">
        <v>41</v>
      </c>
      <c r="C23" s="8">
        <v>19431</v>
      </c>
      <c r="D23" t="s">
        <v>81</v>
      </c>
    </row>
    <row r="24" spans="1:6" x14ac:dyDescent="0.25">
      <c r="A24" s="1" t="s">
        <v>42</v>
      </c>
      <c r="B24" s="4" t="s">
        <v>43</v>
      </c>
      <c r="C24" s="8">
        <v>45286</v>
      </c>
      <c r="D24" t="s">
        <v>81</v>
      </c>
    </row>
    <row r="25" spans="1:6" x14ac:dyDescent="0.25">
      <c r="A25" s="1" t="s">
        <v>44</v>
      </c>
      <c r="B25" s="4" t="s">
        <v>45</v>
      </c>
      <c r="C25" s="8">
        <v>14612</v>
      </c>
      <c r="D25" t="s">
        <v>81</v>
      </c>
    </row>
    <row r="26" spans="1:6" x14ac:dyDescent="0.25">
      <c r="A26" s="1" t="s">
        <v>46</v>
      </c>
      <c r="B26" s="4" t="s">
        <v>47</v>
      </c>
      <c r="C26" s="8">
        <v>25671</v>
      </c>
      <c r="D26" t="s">
        <v>81</v>
      </c>
    </row>
    <row r="27" spans="1:6" x14ac:dyDescent="0.25">
      <c r="A27" s="1" t="s">
        <v>48</v>
      </c>
      <c r="B27" s="4" t="s">
        <v>49</v>
      </c>
      <c r="C27">
        <f>27256+11175+121</f>
        <v>38552</v>
      </c>
      <c r="D27" t="s">
        <v>109</v>
      </c>
    </row>
    <row r="28" spans="1:6" x14ac:dyDescent="0.25">
      <c r="A28" s="1" t="s">
        <v>50</v>
      </c>
      <c r="B28" s="4" t="s">
        <v>51</v>
      </c>
      <c r="C28" s="8">
        <v>76711</v>
      </c>
      <c r="D28" t="s">
        <v>81</v>
      </c>
    </row>
    <row r="29" spans="1:6" x14ac:dyDescent="0.25">
      <c r="A29" s="1" t="s">
        <v>52</v>
      </c>
      <c r="B29" s="4" t="s">
        <v>53</v>
      </c>
      <c r="C29" s="8">
        <v>182605</v>
      </c>
      <c r="D29" t="s">
        <v>81</v>
      </c>
    </row>
    <row r="30" spans="1:6" x14ac:dyDescent="0.25">
      <c r="A30" s="1" t="s">
        <v>54</v>
      </c>
      <c r="B30" s="4" t="s">
        <v>55</v>
      </c>
      <c r="C30" s="8">
        <v>1186</v>
      </c>
      <c r="D30" t="s">
        <v>139</v>
      </c>
      <c r="F30" s="7"/>
    </row>
    <row r="31" spans="1:6" x14ac:dyDescent="0.25">
      <c r="A31" s="1" t="s">
        <v>56</v>
      </c>
      <c r="B31" s="4" t="s">
        <v>57</v>
      </c>
      <c r="C31" s="8">
        <v>26619</v>
      </c>
      <c r="D31" t="s">
        <v>81</v>
      </c>
    </row>
    <row r="32" spans="1:6" x14ac:dyDescent="0.25">
      <c r="A32" s="1" t="s">
        <v>58</v>
      </c>
      <c r="B32" s="4" t="s">
        <v>59</v>
      </c>
      <c r="C32">
        <f>22091+11776</f>
        <v>33867</v>
      </c>
      <c r="D32" t="s">
        <v>81</v>
      </c>
    </row>
    <row r="33" spans="1:16" x14ac:dyDescent="0.25">
      <c r="A33" s="1" t="s">
        <v>60</v>
      </c>
      <c r="B33" s="4" t="s">
        <v>60</v>
      </c>
      <c r="C33">
        <f>169+103</f>
        <v>272</v>
      </c>
      <c r="D33" t="s">
        <v>92</v>
      </c>
      <c r="E33" s="7"/>
    </row>
    <row r="34" spans="1:16" x14ac:dyDescent="0.25">
      <c r="A34" s="1" t="s">
        <v>61</v>
      </c>
      <c r="B34" s="4" t="s">
        <v>62</v>
      </c>
      <c r="C34">
        <f>305+10639</f>
        <v>10944</v>
      </c>
      <c r="D34" t="s">
        <v>92</v>
      </c>
      <c r="E34" s="7"/>
    </row>
    <row r="35" spans="1:16" x14ac:dyDescent="0.25">
      <c r="A35" s="2" t="s">
        <v>63</v>
      </c>
      <c r="B35" s="4" t="s">
        <v>64</v>
      </c>
      <c r="C35">
        <f>3932+6443</f>
        <v>10375</v>
      </c>
      <c r="D35" t="s">
        <v>92</v>
      </c>
    </row>
    <row r="36" spans="1:16" x14ac:dyDescent="0.25">
      <c r="A36" s="3" t="s">
        <v>65</v>
      </c>
      <c r="B36" s="4" t="s">
        <v>66</v>
      </c>
      <c r="C36">
        <f>20.4+3497</f>
        <v>3517.4</v>
      </c>
      <c r="D36" t="s">
        <v>92</v>
      </c>
    </row>
    <row r="37" spans="1:16" x14ac:dyDescent="0.25">
      <c r="A37" s="3" t="s">
        <v>67</v>
      </c>
      <c r="B37" s="4" t="s">
        <v>68</v>
      </c>
      <c r="C37">
        <f>1187.9+4303</f>
        <v>5490.9</v>
      </c>
      <c r="D37" t="s">
        <v>92</v>
      </c>
    </row>
    <row r="39" spans="1:16" x14ac:dyDescent="0.25">
      <c r="A39" s="10" t="s">
        <v>78</v>
      </c>
      <c r="B39" t="s">
        <v>86</v>
      </c>
    </row>
    <row r="40" spans="1:16" x14ac:dyDescent="0.25">
      <c r="A40" s="10" t="s">
        <v>96</v>
      </c>
      <c r="B40">
        <v>2018</v>
      </c>
    </row>
    <row r="41" spans="1:16" x14ac:dyDescent="0.25">
      <c r="A41" s="10"/>
    </row>
    <row r="42" spans="1:16" x14ac:dyDescent="0.25">
      <c r="A42" s="11"/>
      <c r="C42" t="s">
        <v>141</v>
      </c>
      <c r="D42" t="s">
        <v>142</v>
      </c>
      <c r="E42" t="s">
        <v>143</v>
      </c>
      <c r="F42" t="s">
        <v>144</v>
      </c>
      <c r="G42" t="s">
        <v>145</v>
      </c>
      <c r="H42" t="s">
        <v>146</v>
      </c>
      <c r="I42" t="s">
        <v>147</v>
      </c>
      <c r="J42" t="s">
        <v>148</v>
      </c>
      <c r="K42" t="s">
        <v>152</v>
      </c>
      <c r="L42" t="s">
        <v>155</v>
      </c>
      <c r="M42" t="s">
        <v>158</v>
      </c>
      <c r="N42" t="s">
        <v>179</v>
      </c>
      <c r="O42" t="s">
        <v>185</v>
      </c>
      <c r="P42" t="s">
        <v>188</v>
      </c>
    </row>
    <row r="43" spans="1:16" x14ac:dyDescent="0.25">
      <c r="A43" s="10" t="s">
        <v>79</v>
      </c>
      <c r="B43" t="s">
        <v>80</v>
      </c>
      <c r="D43" t="s">
        <v>103</v>
      </c>
      <c r="E43" t="s">
        <v>181</v>
      </c>
      <c r="F43" s="7" t="s">
        <v>183</v>
      </c>
      <c r="G43" t="s">
        <v>150</v>
      </c>
      <c r="H43" s="17" t="s">
        <v>182</v>
      </c>
      <c r="O43" t="s">
        <v>186</v>
      </c>
      <c r="P43" t="s">
        <v>187</v>
      </c>
    </row>
    <row r="44" spans="1:16" x14ac:dyDescent="0.25">
      <c r="B44" t="s">
        <v>81</v>
      </c>
      <c r="D44" t="s">
        <v>103</v>
      </c>
      <c r="E44" t="s">
        <v>151</v>
      </c>
      <c r="F44" s="7" t="s">
        <v>88</v>
      </c>
      <c r="J44" t="s">
        <v>89</v>
      </c>
      <c r="O44" t="s">
        <v>186</v>
      </c>
      <c r="P44" t="s">
        <v>187</v>
      </c>
    </row>
    <row r="45" spans="1:16" x14ac:dyDescent="0.25">
      <c r="B45" t="s">
        <v>90</v>
      </c>
      <c r="D45" t="s">
        <v>103</v>
      </c>
      <c r="E45" t="s">
        <v>154</v>
      </c>
      <c r="F45" s="7" t="s">
        <v>74</v>
      </c>
      <c r="G45" t="s">
        <v>150</v>
      </c>
      <c r="H45" t="s">
        <v>157</v>
      </c>
      <c r="I45">
        <v>2008</v>
      </c>
      <c r="J45" t="s">
        <v>91</v>
      </c>
      <c r="K45" t="s">
        <v>153</v>
      </c>
      <c r="L45" t="s">
        <v>156</v>
      </c>
      <c r="M45" t="s">
        <v>31</v>
      </c>
      <c r="O45" t="s">
        <v>186</v>
      </c>
      <c r="P45" t="s">
        <v>187</v>
      </c>
    </row>
    <row r="46" spans="1:16" x14ac:dyDescent="0.25">
      <c r="B46" t="s">
        <v>92</v>
      </c>
      <c r="D46" t="s">
        <v>159</v>
      </c>
      <c r="E46" t="s">
        <v>160</v>
      </c>
      <c r="F46" s="7" t="s">
        <v>70</v>
      </c>
      <c r="G46" t="s">
        <v>150</v>
      </c>
      <c r="I46">
        <v>2023</v>
      </c>
      <c r="N46" t="s">
        <v>180</v>
      </c>
      <c r="O46" t="s">
        <v>190</v>
      </c>
    </row>
    <row r="47" spans="1:16" x14ac:dyDescent="0.25">
      <c r="B47" t="s">
        <v>138</v>
      </c>
      <c r="D47" t="s">
        <v>149</v>
      </c>
      <c r="E47" t="s">
        <v>161</v>
      </c>
      <c r="F47" s="7" t="s">
        <v>137</v>
      </c>
      <c r="G47" t="s">
        <v>150</v>
      </c>
      <c r="I47">
        <v>2023</v>
      </c>
    </row>
    <row r="48" spans="1:16" x14ac:dyDescent="0.25">
      <c r="F48" s="7"/>
    </row>
    <row r="49" spans="1:6" x14ac:dyDescent="0.25">
      <c r="A49" t="s">
        <v>134</v>
      </c>
      <c r="B49" t="s">
        <v>83</v>
      </c>
      <c r="C49" t="s">
        <v>136</v>
      </c>
      <c r="D49" t="s">
        <v>135</v>
      </c>
      <c r="E49" s="7"/>
    </row>
    <row r="51" spans="1:6" x14ac:dyDescent="0.25">
      <c r="A51" s="11" t="s">
        <v>84</v>
      </c>
      <c r="B51" t="s">
        <v>85</v>
      </c>
      <c r="C51" t="s">
        <v>93</v>
      </c>
      <c r="F51" s="7" t="s">
        <v>72</v>
      </c>
    </row>
  </sheetData>
  <hyperlinks>
    <hyperlink ref="F44" r:id="rId1" xr:uid="{3949E9C5-2082-4E77-BF5F-E98D386CA69E}"/>
    <hyperlink ref="F45" r:id="rId2" xr:uid="{199F2304-D031-44AB-88DE-82C396F14DB4}"/>
    <hyperlink ref="F51" r:id="rId3" xr:uid="{63B9571A-38A7-4966-8A00-789737B6A519}"/>
    <hyperlink ref="F46" r:id="rId4" xr:uid="{CA4EA2CB-549F-4B74-8520-3E4B5DF2D7A5}"/>
    <hyperlink ref="F47" r:id="rId5" xr:uid="{350EB36A-D22A-40D0-8244-119E36664CE0}"/>
  </hyperlinks>
  <pageMargins left="0.7" right="0.7" top="0.78740157499999996" bottom="0.78740157499999996" header="0.3" footer="0.3"/>
  <pageSetup paperSize="9"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2"/>
  <sheetViews>
    <sheetView topLeftCell="A13" workbookViewId="0">
      <selection activeCell="J42" sqref="J42:K44"/>
    </sheetView>
  </sheetViews>
  <sheetFormatPr baseColWidth="10" defaultRowHeight="15" x14ac:dyDescent="0.25"/>
  <cols>
    <col min="1" max="1" width="15.42578125" customWidth="1"/>
    <col min="3" max="3" width="14.7109375" customWidth="1"/>
    <col min="4" max="4" width="12" bestFit="1" customWidth="1"/>
    <col min="5" max="5" width="100.5703125" bestFit="1" customWidth="1"/>
  </cols>
  <sheetData>
    <row r="1" spans="1:4" x14ac:dyDescent="0.25">
      <c r="A1" t="s">
        <v>122</v>
      </c>
      <c r="B1" t="s">
        <v>123</v>
      </c>
      <c r="C1" t="s">
        <v>69</v>
      </c>
      <c r="D1" t="s">
        <v>87</v>
      </c>
    </row>
    <row r="2" spans="1:4" x14ac:dyDescent="0.25">
      <c r="A2" s="1" t="s">
        <v>0</v>
      </c>
      <c r="B2" s="4" t="s">
        <v>1</v>
      </c>
      <c r="C2" s="5">
        <v>436000000</v>
      </c>
      <c r="D2" t="s">
        <v>80</v>
      </c>
    </row>
    <row r="3" spans="1:4" x14ac:dyDescent="0.25">
      <c r="A3" s="1" t="s">
        <v>2</v>
      </c>
      <c r="B3" s="4" t="s">
        <v>3</v>
      </c>
      <c r="C3" s="5">
        <v>350000000</v>
      </c>
      <c r="D3" t="s">
        <v>80</v>
      </c>
    </row>
    <row r="4" spans="1:4" x14ac:dyDescent="0.25">
      <c r="A4" s="1" t="s">
        <v>4</v>
      </c>
      <c r="B4" s="4" t="s">
        <v>5</v>
      </c>
      <c r="C4" s="5">
        <v>525000000</v>
      </c>
      <c r="D4" t="s">
        <v>80</v>
      </c>
    </row>
    <row r="5" spans="1:4" x14ac:dyDescent="0.25">
      <c r="A5" s="1" t="s">
        <v>6</v>
      </c>
      <c r="B5" s="4" t="s">
        <v>7</v>
      </c>
      <c r="C5" s="5">
        <v>224000000</v>
      </c>
      <c r="D5" t="s">
        <v>80</v>
      </c>
    </row>
    <row r="6" spans="1:4" x14ac:dyDescent="0.25">
      <c r="A6" s="1" t="s">
        <v>8</v>
      </c>
      <c r="B6" s="4" t="s">
        <v>9</v>
      </c>
      <c r="C6" s="5">
        <v>3352000000</v>
      </c>
      <c r="D6" t="s">
        <v>80</v>
      </c>
    </row>
    <row r="7" spans="1:4" x14ac:dyDescent="0.25">
      <c r="A7" s="1" t="s">
        <v>10</v>
      </c>
      <c r="B7" s="4" t="s">
        <v>11</v>
      </c>
      <c r="C7" s="5">
        <v>204000000</v>
      </c>
      <c r="D7" t="s">
        <v>80</v>
      </c>
    </row>
    <row r="8" spans="1:4" x14ac:dyDescent="0.25">
      <c r="A8" s="1" t="s">
        <v>12</v>
      </c>
      <c r="B8" s="4" t="s">
        <v>13</v>
      </c>
      <c r="C8" s="5">
        <v>618000000</v>
      </c>
      <c r="D8" t="s">
        <v>80</v>
      </c>
    </row>
    <row r="9" spans="1:4" x14ac:dyDescent="0.25">
      <c r="A9" s="1" t="s">
        <v>14</v>
      </c>
      <c r="B9" s="4" t="s">
        <v>15</v>
      </c>
      <c r="C9" s="5">
        <v>282000000</v>
      </c>
      <c r="D9" t="s">
        <v>80</v>
      </c>
    </row>
    <row r="10" spans="1:4" x14ac:dyDescent="0.25">
      <c r="A10" s="1" t="s">
        <v>16</v>
      </c>
      <c r="B10" s="4" t="s">
        <v>17</v>
      </c>
      <c r="C10" s="5">
        <v>447000000</v>
      </c>
      <c r="D10" t="s">
        <v>80</v>
      </c>
    </row>
    <row r="11" spans="1:4" x14ac:dyDescent="0.25">
      <c r="A11" s="1" t="s">
        <v>18</v>
      </c>
      <c r="B11" s="4" t="s">
        <v>19</v>
      </c>
      <c r="C11" s="5">
        <v>1543000000</v>
      </c>
      <c r="D11" t="s">
        <v>80</v>
      </c>
    </row>
    <row r="12" spans="1:4" x14ac:dyDescent="0.25">
      <c r="A12" s="1" t="s">
        <v>20</v>
      </c>
      <c r="B12" s="4" t="s">
        <v>21</v>
      </c>
      <c r="C12" s="5">
        <v>193000000</v>
      </c>
      <c r="D12" t="s">
        <v>80</v>
      </c>
    </row>
    <row r="13" spans="1:4" x14ac:dyDescent="0.25">
      <c r="A13" s="1" t="s">
        <v>22</v>
      </c>
      <c r="B13" s="4" t="s">
        <v>23</v>
      </c>
      <c r="C13" s="5">
        <v>584000000</v>
      </c>
      <c r="D13" t="s">
        <v>80</v>
      </c>
    </row>
    <row r="14" spans="1:4" x14ac:dyDescent="0.25">
      <c r="A14" s="1" t="s">
        <v>24</v>
      </c>
      <c r="B14" s="4" t="s">
        <v>25</v>
      </c>
      <c r="C14" s="5">
        <v>24000000</v>
      </c>
      <c r="D14" t="s">
        <v>80</v>
      </c>
    </row>
    <row r="15" spans="1:4" x14ac:dyDescent="0.25">
      <c r="A15" s="1" t="s">
        <v>26</v>
      </c>
      <c r="B15" s="4" t="s">
        <v>27</v>
      </c>
      <c r="C15" s="5">
        <v>331000000</v>
      </c>
      <c r="D15" t="s">
        <v>80</v>
      </c>
    </row>
    <row r="16" spans="1:4" x14ac:dyDescent="0.25">
      <c r="A16" s="1" t="s">
        <v>28</v>
      </c>
      <c r="B16" s="4" t="s">
        <v>29</v>
      </c>
      <c r="C16" s="5">
        <v>313000000</v>
      </c>
      <c r="D16" t="s">
        <v>80</v>
      </c>
    </row>
    <row r="17" spans="1:5" x14ac:dyDescent="0.25">
      <c r="A17" s="1" t="s">
        <v>30</v>
      </c>
      <c r="B17" s="4" t="s">
        <v>31</v>
      </c>
      <c r="C17" s="5">
        <v>35000000</v>
      </c>
      <c r="D17" t="s">
        <v>80</v>
      </c>
    </row>
    <row r="18" spans="1:5" x14ac:dyDescent="0.25">
      <c r="A18" s="1" t="s">
        <v>32</v>
      </c>
      <c r="B18" s="4" t="s">
        <v>33</v>
      </c>
      <c r="C18" s="5">
        <v>477000000</v>
      </c>
      <c r="D18" t="s">
        <v>80</v>
      </c>
    </row>
    <row r="19" spans="1:5" x14ac:dyDescent="0.25">
      <c r="A19" s="1" t="s">
        <v>34</v>
      </c>
      <c r="B19" s="4" t="s">
        <v>34</v>
      </c>
      <c r="C19" s="5">
        <v>1000000</v>
      </c>
      <c r="D19" t="s">
        <v>80</v>
      </c>
    </row>
    <row r="20" spans="1:5" x14ac:dyDescent="0.25">
      <c r="A20" s="1" t="s">
        <v>35</v>
      </c>
      <c r="B20" s="4" t="s">
        <v>36</v>
      </c>
      <c r="C20" s="5">
        <v>483000000</v>
      </c>
      <c r="D20" t="s">
        <v>80</v>
      </c>
    </row>
    <row r="21" spans="1:5" x14ac:dyDescent="0.25">
      <c r="A21" s="1" t="s">
        <v>37</v>
      </c>
      <c r="B21" s="4" t="s">
        <v>38</v>
      </c>
      <c r="C21" s="5">
        <v>509000000</v>
      </c>
      <c r="D21" t="s">
        <v>80</v>
      </c>
    </row>
    <row r="22" spans="1:5" x14ac:dyDescent="0.25">
      <c r="A22" s="1" t="s">
        <v>39</v>
      </c>
      <c r="B22" s="4" t="s">
        <v>40</v>
      </c>
      <c r="C22" s="5">
        <v>1368000000</v>
      </c>
      <c r="D22" t="s">
        <v>80</v>
      </c>
    </row>
    <row r="23" spans="1:5" x14ac:dyDescent="0.25">
      <c r="A23" s="1" t="s">
        <v>41</v>
      </c>
      <c r="B23" s="4" t="s">
        <v>41</v>
      </c>
      <c r="C23" s="5">
        <v>100000000</v>
      </c>
      <c r="D23" t="s">
        <v>80</v>
      </c>
    </row>
    <row r="24" spans="1:5" x14ac:dyDescent="0.25">
      <c r="A24" s="1" t="s">
        <v>42</v>
      </c>
      <c r="B24" s="4" t="s">
        <v>43</v>
      </c>
      <c r="C24" s="5">
        <v>950000000</v>
      </c>
      <c r="D24" t="s">
        <v>80</v>
      </c>
    </row>
    <row r="25" spans="1:5" x14ac:dyDescent="0.25">
      <c r="A25" s="1" t="s">
        <v>44</v>
      </c>
      <c r="B25" s="4" t="s">
        <v>45</v>
      </c>
      <c r="C25" s="5">
        <v>64000000</v>
      </c>
      <c r="D25" t="s">
        <v>80</v>
      </c>
    </row>
    <row r="26" spans="1:5" x14ac:dyDescent="0.25">
      <c r="A26" s="1" t="s">
        <v>46</v>
      </c>
      <c r="B26" s="4" t="s">
        <v>47</v>
      </c>
      <c r="C26" s="5">
        <v>239000000</v>
      </c>
      <c r="D26" t="s">
        <v>80</v>
      </c>
    </row>
    <row r="27" spans="1:5" x14ac:dyDescent="0.25">
      <c r="A27" s="1" t="s">
        <v>48</v>
      </c>
      <c r="B27" s="4" t="s">
        <v>49</v>
      </c>
      <c r="C27" s="5">
        <v>267000000</v>
      </c>
      <c r="D27" t="s">
        <v>80</v>
      </c>
    </row>
    <row r="28" spans="1:5" x14ac:dyDescent="0.25">
      <c r="A28" s="1" t="s">
        <v>50</v>
      </c>
      <c r="B28" s="4" t="s">
        <v>51</v>
      </c>
      <c r="C28" s="5">
        <v>481000000</v>
      </c>
      <c r="D28" t="s">
        <v>80</v>
      </c>
    </row>
    <row r="29" spans="1:5" x14ac:dyDescent="0.25">
      <c r="A29" s="1" t="s">
        <v>52</v>
      </c>
      <c r="B29" s="4" t="s">
        <v>53</v>
      </c>
      <c r="C29" s="5">
        <v>1677000000</v>
      </c>
      <c r="D29" t="s">
        <v>80</v>
      </c>
    </row>
    <row r="30" spans="1:5" x14ac:dyDescent="0.25">
      <c r="A30" s="1" t="s">
        <v>54</v>
      </c>
      <c r="B30" s="4" t="s">
        <v>55</v>
      </c>
      <c r="C30" s="5">
        <f>163.646*10^6</f>
        <v>163646000</v>
      </c>
      <c r="D30" t="s">
        <v>81</v>
      </c>
      <c r="E30" s="7"/>
    </row>
    <row r="31" spans="1:5" x14ac:dyDescent="0.25">
      <c r="A31" s="1" t="s">
        <v>56</v>
      </c>
      <c r="B31" s="4" t="s">
        <v>57</v>
      </c>
      <c r="C31" s="5">
        <v>62000000</v>
      </c>
      <c r="D31" t="s">
        <v>80</v>
      </c>
    </row>
    <row r="32" spans="1:5" x14ac:dyDescent="0.25">
      <c r="A32" s="1" t="s">
        <v>58</v>
      </c>
      <c r="B32" s="4" t="s">
        <v>59</v>
      </c>
      <c r="C32" s="5">
        <v>131000000</v>
      </c>
      <c r="D32" t="s">
        <v>80</v>
      </c>
    </row>
    <row r="33" spans="1:11" x14ac:dyDescent="0.25">
      <c r="A33" s="1" t="s">
        <v>60</v>
      </c>
      <c r="B33" s="4" t="s">
        <v>60</v>
      </c>
      <c r="C33" s="5">
        <f>915*E48</f>
        <v>457500</v>
      </c>
      <c r="D33" t="s">
        <v>115</v>
      </c>
    </row>
    <row r="34" spans="1:11" x14ac:dyDescent="0.25">
      <c r="A34" s="1" t="s">
        <v>61</v>
      </c>
      <c r="B34" s="4" t="s">
        <v>62</v>
      </c>
      <c r="C34" s="5">
        <f>3298*E48</f>
        <v>1649000</v>
      </c>
      <c r="D34" t="s">
        <v>115</v>
      </c>
    </row>
    <row r="35" spans="1:11" x14ac:dyDescent="0.25">
      <c r="A35" s="2" t="s">
        <v>63</v>
      </c>
      <c r="B35" s="4" t="s">
        <v>64</v>
      </c>
      <c r="C35" s="5">
        <v>17711700</v>
      </c>
      <c r="D35" t="s">
        <v>81</v>
      </c>
      <c r="E35" s="7"/>
    </row>
    <row r="36" spans="1:11" x14ac:dyDescent="0.25">
      <c r="A36" s="3" t="s">
        <v>65</v>
      </c>
      <c r="B36" s="4" t="s">
        <v>66</v>
      </c>
      <c r="C36" s="5">
        <f xml:space="preserve"> 1857 * E48</f>
        <v>928500</v>
      </c>
      <c r="D36" t="s">
        <v>119</v>
      </c>
    </row>
    <row r="37" spans="1:11" x14ac:dyDescent="0.25">
      <c r="A37" s="3" t="s">
        <v>67</v>
      </c>
      <c r="B37" s="4" t="s">
        <v>68</v>
      </c>
      <c r="C37" s="5">
        <v>0</v>
      </c>
      <c r="D37" t="s">
        <v>81</v>
      </c>
    </row>
    <row r="39" spans="1:11" x14ac:dyDescent="0.25">
      <c r="A39" s="10" t="s">
        <v>78</v>
      </c>
      <c r="B39" t="s">
        <v>97</v>
      </c>
    </row>
    <row r="40" spans="1:11" x14ac:dyDescent="0.25">
      <c r="A40" s="10" t="s">
        <v>96</v>
      </c>
      <c r="B40">
        <v>2018</v>
      </c>
    </row>
    <row r="41" spans="1:11" x14ac:dyDescent="0.25">
      <c r="A41" s="10"/>
    </row>
    <row r="42" spans="1:11" x14ac:dyDescent="0.25">
      <c r="A42" s="11"/>
      <c r="C42" t="s">
        <v>141</v>
      </c>
      <c r="D42" t="s">
        <v>142</v>
      </c>
      <c r="E42" t="s">
        <v>143</v>
      </c>
      <c r="F42" t="s">
        <v>144</v>
      </c>
      <c r="G42" t="s">
        <v>145</v>
      </c>
      <c r="H42" t="s">
        <v>146</v>
      </c>
      <c r="I42" t="s">
        <v>147</v>
      </c>
      <c r="J42" t="s">
        <v>185</v>
      </c>
      <c r="K42" t="s">
        <v>188</v>
      </c>
    </row>
    <row r="43" spans="1:11" x14ac:dyDescent="0.25">
      <c r="A43" s="10" t="s">
        <v>79</v>
      </c>
      <c r="B43" t="s">
        <v>80</v>
      </c>
      <c r="C43" t="s">
        <v>168</v>
      </c>
      <c r="D43" t="s">
        <v>103</v>
      </c>
      <c r="E43" t="s">
        <v>95</v>
      </c>
      <c r="F43" s="7" t="s">
        <v>94</v>
      </c>
      <c r="G43" t="s">
        <v>162</v>
      </c>
      <c r="H43" t="s">
        <v>163</v>
      </c>
      <c r="J43" t="s">
        <v>186</v>
      </c>
      <c r="K43" t="s">
        <v>187</v>
      </c>
    </row>
    <row r="44" spans="1:11" x14ac:dyDescent="0.25">
      <c r="B44" t="s">
        <v>81</v>
      </c>
      <c r="C44" t="s">
        <v>120</v>
      </c>
      <c r="D44" t="s">
        <v>165</v>
      </c>
      <c r="E44" t="s">
        <v>164</v>
      </c>
      <c r="F44" s="7" t="s">
        <v>118</v>
      </c>
      <c r="G44" t="s">
        <v>150</v>
      </c>
      <c r="J44" t="s">
        <v>189</v>
      </c>
      <c r="K44" t="s">
        <v>187</v>
      </c>
    </row>
    <row r="45" spans="1:11" x14ac:dyDescent="0.25">
      <c r="A45" s="11"/>
      <c r="B45" t="s">
        <v>90</v>
      </c>
      <c r="C45" t="s">
        <v>167</v>
      </c>
      <c r="D45" t="s">
        <v>103</v>
      </c>
      <c r="E45" t="s">
        <v>166</v>
      </c>
      <c r="F45" s="14" t="s">
        <v>121</v>
      </c>
      <c r="G45" t="s">
        <v>150</v>
      </c>
      <c r="H45" t="s">
        <v>169</v>
      </c>
      <c r="J45" t="s">
        <v>186</v>
      </c>
      <c r="K45" t="s">
        <v>187</v>
      </c>
    </row>
    <row r="46" spans="1:11" x14ac:dyDescent="0.25">
      <c r="A46" s="11"/>
      <c r="B46" t="s">
        <v>92</v>
      </c>
      <c r="C46" t="s">
        <v>66</v>
      </c>
      <c r="D46" t="s">
        <v>171</v>
      </c>
      <c r="E46" t="s">
        <v>170</v>
      </c>
      <c r="F46" s="7" t="s">
        <v>117</v>
      </c>
      <c r="G46" t="s">
        <v>150</v>
      </c>
      <c r="I46">
        <v>2017</v>
      </c>
    </row>
    <row r="47" spans="1:11" x14ac:dyDescent="0.25">
      <c r="E47" s="7"/>
    </row>
    <row r="48" spans="1:11" x14ac:dyDescent="0.25">
      <c r="A48" s="11" t="s">
        <v>82</v>
      </c>
      <c r="B48" t="s">
        <v>83</v>
      </c>
      <c r="C48" t="s">
        <v>116</v>
      </c>
      <c r="E48" s="12">
        <v>500</v>
      </c>
    </row>
    <row r="50" spans="1:5" x14ac:dyDescent="0.25">
      <c r="A50" s="11" t="s">
        <v>84</v>
      </c>
      <c r="B50" t="s">
        <v>85</v>
      </c>
      <c r="C50" t="s">
        <v>55</v>
      </c>
      <c r="E50" s="7" t="s">
        <v>76</v>
      </c>
    </row>
    <row r="51" spans="1:5" x14ac:dyDescent="0.25">
      <c r="B51" t="s">
        <v>98</v>
      </c>
      <c r="C51" t="s">
        <v>60</v>
      </c>
      <c r="E51" t="s">
        <v>99</v>
      </c>
    </row>
    <row r="52" spans="1:5" x14ac:dyDescent="0.25">
      <c r="B52" t="s">
        <v>100</v>
      </c>
      <c r="C52" t="s">
        <v>60</v>
      </c>
      <c r="E52" t="s">
        <v>101</v>
      </c>
    </row>
  </sheetData>
  <hyperlinks>
    <hyperlink ref="F43" r:id="rId1" xr:uid="{308C7295-5595-4CCB-B58A-FD58B9897A1F}"/>
    <hyperlink ref="E50" r:id="rId2" xr:uid="{3C81C906-8226-4FBD-AAFE-393416C4D25E}"/>
    <hyperlink ref="F44" r:id="rId3" xr:uid="{A307B875-CCE7-45B1-949B-0BA2533C5F32}"/>
    <hyperlink ref="F45" r:id="rId4" xr:uid="{BBB871E2-8462-471C-95D0-89152821957E}"/>
    <hyperlink ref="F46" r:id="rId5" xr:uid="{62F52B15-1038-49EA-9BC2-8111524E6F91}"/>
  </hyperlinks>
  <pageMargins left="0.7" right="0.7" top="0.78740157499999996" bottom="0.78740157499999996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5868-0759-4EF9-994B-7A24A05F7933}">
  <dimension ref="A1:K53"/>
  <sheetViews>
    <sheetView topLeftCell="A13" workbookViewId="0">
      <selection activeCell="J42" sqref="J42:K43"/>
    </sheetView>
  </sheetViews>
  <sheetFormatPr baseColWidth="10" defaultRowHeight="15" x14ac:dyDescent="0.25"/>
  <cols>
    <col min="1" max="1" width="15.5703125" customWidth="1"/>
  </cols>
  <sheetData>
    <row r="1" spans="1:4" x14ac:dyDescent="0.25">
      <c r="A1" t="s">
        <v>122</v>
      </c>
      <c r="B1" t="s">
        <v>123</v>
      </c>
      <c r="C1" t="s">
        <v>124</v>
      </c>
      <c r="D1" t="s">
        <v>87</v>
      </c>
    </row>
    <row r="2" spans="1:4" x14ac:dyDescent="0.25">
      <c r="A2" s="1" t="s">
        <v>0</v>
      </c>
      <c r="B2" s="4" t="s">
        <v>1</v>
      </c>
      <c r="C2">
        <v>1416000</v>
      </c>
      <c r="D2" t="s">
        <v>80</v>
      </c>
    </row>
    <row r="3" spans="1:4" x14ac:dyDescent="0.25">
      <c r="A3" s="1" t="s">
        <v>2</v>
      </c>
      <c r="B3" s="4" t="s">
        <v>3</v>
      </c>
      <c r="C3">
        <v>30000</v>
      </c>
      <c r="D3" t="s">
        <v>80</v>
      </c>
    </row>
    <row r="4" spans="1:4" x14ac:dyDescent="0.25">
      <c r="A4" s="1" t="s">
        <v>4</v>
      </c>
      <c r="B4" s="4" t="s">
        <v>5</v>
      </c>
      <c r="C4">
        <v>91000</v>
      </c>
      <c r="D4" t="s">
        <v>80</v>
      </c>
    </row>
    <row r="5" spans="1:4" x14ac:dyDescent="0.25">
      <c r="A5" s="1" t="s">
        <v>6</v>
      </c>
      <c r="B5" s="4" t="s">
        <v>7</v>
      </c>
      <c r="C5">
        <v>242000</v>
      </c>
      <c r="D5" t="s">
        <v>80</v>
      </c>
    </row>
    <row r="6" spans="1:4" x14ac:dyDescent="0.25">
      <c r="A6" s="1" t="s">
        <v>8</v>
      </c>
      <c r="B6" s="4" t="s">
        <v>9</v>
      </c>
      <c r="C6">
        <v>4840000</v>
      </c>
      <c r="D6" t="s">
        <v>80</v>
      </c>
    </row>
    <row r="7" spans="1:4" x14ac:dyDescent="0.25">
      <c r="A7" s="1" t="s">
        <v>10</v>
      </c>
      <c r="B7" s="4" t="s">
        <v>11</v>
      </c>
      <c r="C7">
        <v>11000</v>
      </c>
      <c r="D7" t="s">
        <v>80</v>
      </c>
    </row>
    <row r="8" spans="1:4" x14ac:dyDescent="0.25">
      <c r="A8" s="1" t="s">
        <v>12</v>
      </c>
      <c r="B8" s="4" t="s">
        <v>13</v>
      </c>
      <c r="C8">
        <v>156000</v>
      </c>
      <c r="D8" t="s">
        <v>80</v>
      </c>
    </row>
    <row r="9" spans="1:4" x14ac:dyDescent="0.25">
      <c r="A9" s="1" t="s">
        <v>14</v>
      </c>
      <c r="B9" s="4" t="s">
        <v>15</v>
      </c>
      <c r="C9">
        <v>97000</v>
      </c>
      <c r="D9" t="s">
        <v>80</v>
      </c>
    </row>
    <row r="10" spans="1:4" x14ac:dyDescent="0.25">
      <c r="A10" s="1" t="s">
        <v>16</v>
      </c>
      <c r="B10" s="4" t="s">
        <v>17</v>
      </c>
      <c r="C10">
        <v>807000</v>
      </c>
      <c r="D10" t="s">
        <v>80</v>
      </c>
    </row>
    <row r="11" spans="1:4" x14ac:dyDescent="0.25">
      <c r="A11" s="1" t="s">
        <v>18</v>
      </c>
      <c r="B11" s="4" t="s">
        <v>19</v>
      </c>
      <c r="C11">
        <v>2459000</v>
      </c>
      <c r="D11" t="s">
        <v>80</v>
      </c>
    </row>
    <row r="12" spans="1:4" x14ac:dyDescent="0.25">
      <c r="A12" s="1" t="s">
        <v>20</v>
      </c>
      <c r="B12" s="4" t="s">
        <v>21</v>
      </c>
      <c r="C12">
        <v>12000</v>
      </c>
      <c r="D12" t="s">
        <v>80</v>
      </c>
    </row>
    <row r="13" spans="1:4" x14ac:dyDescent="0.25">
      <c r="A13" s="1" t="s">
        <v>22</v>
      </c>
      <c r="B13" s="4" t="s">
        <v>23</v>
      </c>
      <c r="C13">
        <v>1055000</v>
      </c>
      <c r="D13" t="s">
        <v>80</v>
      </c>
    </row>
    <row r="14" spans="1:4" x14ac:dyDescent="0.25">
      <c r="A14" s="1" t="s">
        <v>24</v>
      </c>
      <c r="B14" s="4" t="s">
        <v>25</v>
      </c>
      <c r="C14">
        <v>32000</v>
      </c>
      <c r="D14" t="s">
        <v>80</v>
      </c>
    </row>
    <row r="15" spans="1:4" x14ac:dyDescent="0.25">
      <c r="A15" s="1" t="s">
        <v>26</v>
      </c>
      <c r="B15" s="4" t="s">
        <v>27</v>
      </c>
      <c r="C15">
        <v>25000</v>
      </c>
      <c r="D15" t="s">
        <v>80</v>
      </c>
    </row>
    <row r="16" spans="1:4" x14ac:dyDescent="0.25">
      <c r="A16" s="1" t="s">
        <v>28</v>
      </c>
      <c r="B16" s="4" t="s">
        <v>29</v>
      </c>
      <c r="C16">
        <v>17000</v>
      </c>
      <c r="D16" t="s">
        <v>80</v>
      </c>
    </row>
    <row r="17" spans="1:4" x14ac:dyDescent="0.25">
      <c r="A17" s="1" t="s">
        <v>30</v>
      </c>
      <c r="B17" s="4" t="s">
        <v>31</v>
      </c>
      <c r="C17">
        <v>895000</v>
      </c>
      <c r="D17" t="s">
        <v>80</v>
      </c>
    </row>
    <row r="18" spans="1:4" x14ac:dyDescent="0.25">
      <c r="A18" s="1" t="s">
        <v>32</v>
      </c>
      <c r="B18" s="4" t="s">
        <v>33</v>
      </c>
      <c r="C18">
        <v>101000</v>
      </c>
      <c r="D18" t="s">
        <v>80</v>
      </c>
    </row>
    <row r="19" spans="1:4" x14ac:dyDescent="0.25">
      <c r="A19" s="1" t="s">
        <v>34</v>
      </c>
      <c r="B19" s="4" t="s">
        <v>34</v>
      </c>
      <c r="C19">
        <v>18000</v>
      </c>
      <c r="D19" t="s">
        <v>80</v>
      </c>
    </row>
    <row r="20" spans="1:4" x14ac:dyDescent="0.25">
      <c r="A20" s="1" t="s">
        <v>35</v>
      </c>
      <c r="B20" s="4" t="s">
        <v>36</v>
      </c>
      <c r="C20">
        <v>1840000</v>
      </c>
      <c r="D20" t="s">
        <v>80</v>
      </c>
    </row>
    <row r="21" spans="1:4" x14ac:dyDescent="0.25">
      <c r="A21" s="1" t="s">
        <v>37</v>
      </c>
      <c r="B21" s="4" t="s">
        <v>38</v>
      </c>
      <c r="C21">
        <v>238000</v>
      </c>
      <c r="D21" t="s">
        <v>80</v>
      </c>
    </row>
    <row r="22" spans="1:4" x14ac:dyDescent="0.25">
      <c r="A22" s="1" t="s">
        <v>39</v>
      </c>
      <c r="B22" s="4" t="s">
        <v>40</v>
      </c>
      <c r="C22">
        <v>135000</v>
      </c>
      <c r="D22" t="s">
        <v>80</v>
      </c>
    </row>
    <row r="23" spans="1:4" x14ac:dyDescent="0.25">
      <c r="A23" s="1" t="s">
        <v>41</v>
      </c>
      <c r="B23" s="4" t="s">
        <v>41</v>
      </c>
      <c r="C23">
        <v>173000</v>
      </c>
      <c r="D23" t="s">
        <v>80</v>
      </c>
    </row>
    <row r="24" spans="1:4" x14ac:dyDescent="0.25">
      <c r="A24" s="1" t="s">
        <v>42</v>
      </c>
      <c r="B24" s="4" t="s">
        <v>43</v>
      </c>
      <c r="C24">
        <v>45000</v>
      </c>
      <c r="D24" t="s">
        <v>80</v>
      </c>
    </row>
    <row r="25" spans="1:4" x14ac:dyDescent="0.25">
      <c r="A25" s="1" t="s">
        <v>44</v>
      </c>
      <c r="B25" s="4" t="s">
        <v>45</v>
      </c>
      <c r="C25">
        <v>12000</v>
      </c>
      <c r="D25" t="s">
        <v>80</v>
      </c>
    </row>
    <row r="26" spans="1:4" x14ac:dyDescent="0.25">
      <c r="A26" s="1" t="s">
        <v>46</v>
      </c>
      <c r="B26" s="4" t="s">
        <v>47</v>
      </c>
      <c r="C26">
        <v>25000</v>
      </c>
      <c r="D26" t="s">
        <v>80</v>
      </c>
    </row>
    <row r="27" spans="1:4" x14ac:dyDescent="0.25">
      <c r="A27" s="1" t="s">
        <v>48</v>
      </c>
      <c r="B27" s="4" t="s">
        <v>49</v>
      </c>
      <c r="C27">
        <v>197000</v>
      </c>
      <c r="D27" t="s">
        <v>80</v>
      </c>
    </row>
    <row r="28" spans="1:4" x14ac:dyDescent="0.25">
      <c r="A28" s="1" t="s">
        <v>50</v>
      </c>
      <c r="B28" s="4" t="s">
        <v>51</v>
      </c>
      <c r="C28">
        <v>159000</v>
      </c>
      <c r="D28" t="s">
        <v>80</v>
      </c>
    </row>
    <row r="29" spans="1:4" x14ac:dyDescent="0.25">
      <c r="A29" s="1" t="s">
        <v>52</v>
      </c>
      <c r="B29" s="4" t="s">
        <v>53</v>
      </c>
      <c r="C29">
        <v>2741000</v>
      </c>
      <c r="D29" t="s">
        <v>80</v>
      </c>
    </row>
    <row r="30" spans="1:4" x14ac:dyDescent="0.25">
      <c r="A30" s="1" t="s">
        <v>54</v>
      </c>
      <c r="B30" s="4" t="s">
        <v>55</v>
      </c>
      <c r="C30">
        <v>56000</v>
      </c>
      <c r="D30" t="s">
        <v>80</v>
      </c>
    </row>
    <row r="31" spans="1:4" x14ac:dyDescent="0.25">
      <c r="A31" s="1" t="s">
        <v>56</v>
      </c>
      <c r="B31" s="4" t="s">
        <v>57</v>
      </c>
      <c r="C31">
        <v>175000</v>
      </c>
      <c r="D31" t="s">
        <v>80</v>
      </c>
    </row>
    <row r="32" spans="1:4" x14ac:dyDescent="0.25">
      <c r="A32" s="1" t="s">
        <v>58</v>
      </c>
      <c r="B32" s="4" t="s">
        <v>59</v>
      </c>
      <c r="C32">
        <v>431000</v>
      </c>
      <c r="D32" t="s">
        <v>80</v>
      </c>
    </row>
    <row r="33" spans="1:11" x14ac:dyDescent="0.25">
      <c r="A33" s="1" t="s">
        <v>60</v>
      </c>
      <c r="B33" s="4" t="s">
        <v>60</v>
      </c>
      <c r="C33">
        <v>915</v>
      </c>
      <c r="D33" t="s">
        <v>90</v>
      </c>
      <c r="E33" s="7"/>
    </row>
    <row r="34" spans="1:11" x14ac:dyDescent="0.25">
      <c r="A34" s="1" t="s">
        <v>61</v>
      </c>
      <c r="B34" s="4" t="s">
        <v>62</v>
      </c>
      <c r="C34" s="15">
        <v>3298</v>
      </c>
      <c r="D34" t="s">
        <v>125</v>
      </c>
    </row>
    <row r="35" spans="1:11" x14ac:dyDescent="0.25">
      <c r="A35" s="2" t="s">
        <v>63</v>
      </c>
      <c r="B35" s="4" t="s">
        <v>64</v>
      </c>
      <c r="C35">
        <v>27375</v>
      </c>
      <c r="D35" t="s">
        <v>90</v>
      </c>
      <c r="E35" s="7"/>
    </row>
    <row r="36" spans="1:11" x14ac:dyDescent="0.25">
      <c r="A36" s="3" t="s">
        <v>65</v>
      </c>
      <c r="B36" s="4" t="s">
        <v>66</v>
      </c>
      <c r="C36">
        <v>1857</v>
      </c>
      <c r="D36" t="s">
        <v>92</v>
      </c>
    </row>
    <row r="37" spans="1:11" x14ac:dyDescent="0.25">
      <c r="A37" s="3" t="s">
        <v>67</v>
      </c>
      <c r="B37" s="4" t="s">
        <v>68</v>
      </c>
      <c r="C37">
        <v>0</v>
      </c>
      <c r="D37" t="s">
        <v>81</v>
      </c>
      <c r="E37" s="7"/>
    </row>
    <row r="39" spans="1:11" x14ac:dyDescent="0.25">
      <c r="A39" s="10" t="s">
        <v>78</v>
      </c>
      <c r="B39" s="16" t="s">
        <v>126</v>
      </c>
    </row>
    <row r="40" spans="1:11" x14ac:dyDescent="0.25">
      <c r="A40" s="10" t="s">
        <v>96</v>
      </c>
      <c r="B40">
        <v>2018</v>
      </c>
    </row>
    <row r="41" spans="1:11" x14ac:dyDescent="0.25">
      <c r="A41" s="10"/>
    </row>
    <row r="42" spans="1:11" x14ac:dyDescent="0.25">
      <c r="A42" s="11"/>
      <c r="C42" t="s">
        <v>141</v>
      </c>
      <c r="D42" t="s">
        <v>142</v>
      </c>
      <c r="E42" t="s">
        <v>143</v>
      </c>
      <c r="F42" t="s">
        <v>144</v>
      </c>
      <c r="G42" t="s">
        <v>145</v>
      </c>
      <c r="H42" t="s">
        <v>146</v>
      </c>
      <c r="I42" t="s">
        <v>147</v>
      </c>
      <c r="J42" t="s">
        <v>185</v>
      </c>
      <c r="K42" t="s">
        <v>188</v>
      </c>
    </row>
    <row r="43" spans="1:11" x14ac:dyDescent="0.25">
      <c r="A43" s="11" t="s">
        <v>79</v>
      </c>
      <c r="B43" t="s">
        <v>80</v>
      </c>
      <c r="D43" t="s">
        <v>103</v>
      </c>
      <c r="E43" t="s">
        <v>172</v>
      </c>
      <c r="F43" s="14" t="s">
        <v>127</v>
      </c>
      <c r="G43" t="s">
        <v>150</v>
      </c>
      <c r="H43" t="s">
        <v>173</v>
      </c>
      <c r="J43" t="s">
        <v>186</v>
      </c>
      <c r="K43" t="s">
        <v>187</v>
      </c>
    </row>
    <row r="44" spans="1:11" x14ac:dyDescent="0.25">
      <c r="A44" s="11"/>
      <c r="B44" t="s">
        <v>81</v>
      </c>
      <c r="C44" t="s">
        <v>128</v>
      </c>
      <c r="D44" t="s">
        <v>165</v>
      </c>
      <c r="E44" t="s">
        <v>164</v>
      </c>
      <c r="F44" s="7" t="s">
        <v>118</v>
      </c>
      <c r="G44" t="s">
        <v>150</v>
      </c>
      <c r="J44" t="s">
        <v>189</v>
      </c>
      <c r="K44" t="s">
        <v>187</v>
      </c>
    </row>
    <row r="45" spans="1:11" x14ac:dyDescent="0.25">
      <c r="A45" s="11"/>
      <c r="B45" t="s">
        <v>90</v>
      </c>
      <c r="D45" t="s">
        <v>103</v>
      </c>
      <c r="E45" t="s">
        <v>166</v>
      </c>
      <c r="F45" s="14" t="s">
        <v>121</v>
      </c>
      <c r="G45" t="s">
        <v>150</v>
      </c>
      <c r="H45" t="s">
        <v>169</v>
      </c>
      <c r="J45" t="s">
        <v>186</v>
      </c>
      <c r="K45" t="s">
        <v>187</v>
      </c>
    </row>
    <row r="46" spans="1:11" x14ac:dyDescent="0.25">
      <c r="A46" s="11"/>
      <c r="B46" t="s">
        <v>92</v>
      </c>
      <c r="C46" t="s">
        <v>66</v>
      </c>
      <c r="D46" t="s">
        <v>171</v>
      </c>
      <c r="E46" t="s">
        <v>170</v>
      </c>
      <c r="F46" s="7" t="s">
        <v>117</v>
      </c>
      <c r="G46" t="s">
        <v>150</v>
      </c>
      <c r="I46">
        <v>2017</v>
      </c>
    </row>
    <row r="47" spans="1:11" x14ac:dyDescent="0.25">
      <c r="A47" s="11"/>
    </row>
    <row r="48" spans="1:11" x14ac:dyDescent="0.25">
      <c r="A48" s="11" t="s">
        <v>82</v>
      </c>
      <c r="B48" t="s">
        <v>83</v>
      </c>
    </row>
    <row r="49" spans="1:6" x14ac:dyDescent="0.25">
      <c r="A49" s="11"/>
    </row>
    <row r="50" spans="1:6" x14ac:dyDescent="0.25">
      <c r="A50" s="11" t="s">
        <v>84</v>
      </c>
      <c r="B50" t="s">
        <v>85</v>
      </c>
      <c r="C50" t="s">
        <v>129</v>
      </c>
      <c r="F50" s="7" t="s">
        <v>130</v>
      </c>
    </row>
    <row r="51" spans="1:6" x14ac:dyDescent="0.25">
      <c r="A51" s="11"/>
      <c r="B51" t="s">
        <v>98</v>
      </c>
      <c r="C51" t="s">
        <v>131</v>
      </c>
      <c r="D51" t="s">
        <v>132</v>
      </c>
      <c r="F51" s="14" t="s">
        <v>133</v>
      </c>
    </row>
    <row r="52" spans="1:6" x14ac:dyDescent="0.25">
      <c r="A52" s="11"/>
    </row>
    <row r="53" spans="1:6" x14ac:dyDescent="0.25">
      <c r="A53" s="11"/>
    </row>
  </sheetData>
  <hyperlinks>
    <hyperlink ref="F50" r:id="rId1" xr:uid="{613D0F65-2B4C-47B2-A311-0195D7AFF9F4}"/>
    <hyperlink ref="F43" r:id="rId2" xr:uid="{DC555E84-ED4C-47DF-85D9-C22130FF07FC}"/>
    <hyperlink ref="F51" r:id="rId3" xr:uid="{06505CEB-0E6F-4240-A8E6-211695CFFA01}"/>
    <hyperlink ref="F44" r:id="rId4" xr:uid="{DB0FA69F-3C04-4A28-BBE5-990F225B4898}"/>
    <hyperlink ref="F45" r:id="rId5" xr:uid="{59291C0C-9A8F-439E-8108-2F1B6697207F}"/>
    <hyperlink ref="F46" r:id="rId6" xr:uid="{D91995E8-783F-4410-AEE5-3CF2E0C47C48}"/>
  </hyperlinks>
  <pageMargins left="0.7" right="0.7" top="0.78740157499999996" bottom="0.78740157499999996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52"/>
  <sheetViews>
    <sheetView topLeftCell="A16" workbookViewId="0">
      <selection activeCell="M40" sqref="M40:N42"/>
    </sheetView>
  </sheetViews>
  <sheetFormatPr baseColWidth="10" defaultRowHeight="15" x14ac:dyDescent="0.25"/>
  <cols>
    <col min="3" max="3" width="23" customWidth="1"/>
  </cols>
  <sheetData>
    <row r="1" spans="1:13" x14ac:dyDescent="0.25">
      <c r="A1" t="s">
        <v>123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87</v>
      </c>
    </row>
    <row r="2" spans="1:13" x14ac:dyDescent="0.25">
      <c r="A2" t="s">
        <v>1</v>
      </c>
      <c r="B2">
        <v>73.400000000000006</v>
      </c>
      <c r="C2">
        <v>73</v>
      </c>
      <c r="D2">
        <v>72.2</v>
      </c>
      <c r="E2">
        <v>73.099999999999994</v>
      </c>
      <c r="F2">
        <v>73</v>
      </c>
      <c r="G2">
        <v>73.599999999999994</v>
      </c>
      <c r="H2">
        <v>74.3</v>
      </c>
      <c r="I2">
        <v>73.599999999999994</v>
      </c>
      <c r="J2">
        <v>75.3</v>
      </c>
      <c r="K2">
        <v>76.599999999999994</v>
      </c>
      <c r="M2" t="s">
        <v>80</v>
      </c>
    </row>
    <row r="3" spans="1:13" x14ac:dyDescent="0.25">
      <c r="A3" t="s">
        <v>3</v>
      </c>
      <c r="B3">
        <v>49.4</v>
      </c>
      <c r="C3">
        <v>56.1</v>
      </c>
      <c r="D3">
        <v>52.9</v>
      </c>
      <c r="E3">
        <v>56</v>
      </c>
      <c r="F3">
        <v>54.9</v>
      </c>
      <c r="G3">
        <v>54.7</v>
      </c>
      <c r="H3">
        <v>55.6</v>
      </c>
      <c r="I3">
        <v>56.6</v>
      </c>
      <c r="J3">
        <v>56.2</v>
      </c>
      <c r="K3">
        <v>47.1</v>
      </c>
      <c r="M3" t="s">
        <v>80</v>
      </c>
    </row>
    <row r="4" spans="1:13" x14ac:dyDescent="0.25">
      <c r="A4" t="s">
        <v>5</v>
      </c>
      <c r="B4">
        <v>69.8</v>
      </c>
      <c r="C4">
        <v>69.8</v>
      </c>
      <c r="D4">
        <v>69.400000000000006</v>
      </c>
      <c r="E4">
        <v>71.7</v>
      </c>
      <c r="F4">
        <v>71.7</v>
      </c>
      <c r="G4">
        <v>73.599999999999994</v>
      </c>
      <c r="H4">
        <v>73.5</v>
      </c>
      <c r="I4">
        <v>73.099999999999994</v>
      </c>
      <c r="J4">
        <v>72.400000000000006</v>
      </c>
      <c r="K4">
        <v>73.8</v>
      </c>
      <c r="M4" t="s">
        <v>80</v>
      </c>
    </row>
    <row r="5" spans="1:13" x14ac:dyDescent="0.25">
      <c r="A5" t="s">
        <v>7</v>
      </c>
      <c r="B5">
        <v>88.5</v>
      </c>
      <c r="C5">
        <v>87.6</v>
      </c>
      <c r="D5">
        <v>89.1</v>
      </c>
      <c r="E5">
        <v>88.7</v>
      </c>
      <c r="F5">
        <v>88.8</v>
      </c>
      <c r="G5">
        <v>88</v>
      </c>
      <c r="H5">
        <v>88.7</v>
      </c>
      <c r="I5">
        <v>88.5</v>
      </c>
      <c r="J5">
        <v>88.2</v>
      </c>
      <c r="K5">
        <v>88.5</v>
      </c>
      <c r="M5" t="s">
        <v>80</v>
      </c>
    </row>
    <row r="6" spans="1:13" x14ac:dyDescent="0.25">
      <c r="A6" t="s">
        <v>9</v>
      </c>
      <c r="B6">
        <v>70.5</v>
      </c>
      <c r="C6">
        <v>71.3</v>
      </c>
      <c r="D6">
        <v>70.8</v>
      </c>
      <c r="E6">
        <v>70.7</v>
      </c>
      <c r="F6">
        <v>71.3</v>
      </c>
      <c r="G6">
        <v>71.599999999999994</v>
      </c>
      <c r="H6">
        <v>71.2</v>
      </c>
      <c r="I6">
        <v>72.8</v>
      </c>
      <c r="J6">
        <v>73.599999999999994</v>
      </c>
      <c r="K6">
        <v>73.400000000000006</v>
      </c>
      <c r="M6" t="s">
        <v>80</v>
      </c>
    </row>
    <row r="7" spans="1:13" x14ac:dyDescent="0.25">
      <c r="A7" t="s">
        <v>11</v>
      </c>
      <c r="B7">
        <v>24.6</v>
      </c>
      <c r="C7">
        <v>28.4</v>
      </c>
      <c r="D7">
        <v>33.1</v>
      </c>
      <c r="E7">
        <v>36.299999999999997</v>
      </c>
      <c r="F7">
        <v>44.8</v>
      </c>
      <c r="G7">
        <v>47.6</v>
      </c>
      <c r="H7">
        <v>57.1</v>
      </c>
      <c r="I7">
        <v>55.6</v>
      </c>
      <c r="J7">
        <v>53.8</v>
      </c>
      <c r="K7">
        <v>58</v>
      </c>
      <c r="M7" t="s">
        <v>80</v>
      </c>
    </row>
    <row r="8" spans="1:13" x14ac:dyDescent="0.25">
      <c r="A8" t="s">
        <v>13</v>
      </c>
      <c r="B8">
        <v>99.1</v>
      </c>
      <c r="C8">
        <v>98.8</v>
      </c>
      <c r="D8">
        <v>99</v>
      </c>
      <c r="E8">
        <v>98.9</v>
      </c>
      <c r="F8">
        <v>98.9</v>
      </c>
      <c r="G8">
        <v>99</v>
      </c>
      <c r="H8">
        <v>99.1</v>
      </c>
      <c r="I8">
        <v>99.1</v>
      </c>
      <c r="J8">
        <v>99.2</v>
      </c>
      <c r="K8">
        <v>99.4</v>
      </c>
      <c r="M8" t="s">
        <v>80</v>
      </c>
    </row>
    <row r="9" spans="1:13" x14ac:dyDescent="0.25">
      <c r="A9" t="s">
        <v>15</v>
      </c>
      <c r="B9">
        <v>97.8</v>
      </c>
      <c r="C9">
        <v>98.2</v>
      </c>
      <c r="D9">
        <v>98.5</v>
      </c>
      <c r="E9">
        <v>98.5</v>
      </c>
      <c r="F9">
        <v>98.3</v>
      </c>
      <c r="G9">
        <v>98.4</v>
      </c>
      <c r="H9">
        <v>98.7</v>
      </c>
      <c r="I9">
        <v>98.2</v>
      </c>
      <c r="J9">
        <v>97.9</v>
      </c>
      <c r="K9">
        <v>97.5</v>
      </c>
      <c r="M9" t="s">
        <v>80</v>
      </c>
    </row>
    <row r="10" spans="1:13" x14ac:dyDescent="0.25">
      <c r="A10" t="s">
        <v>17</v>
      </c>
      <c r="B10">
        <v>95.4</v>
      </c>
      <c r="C10">
        <v>95</v>
      </c>
      <c r="D10">
        <v>94.7</v>
      </c>
      <c r="E10">
        <v>94.7</v>
      </c>
      <c r="F10">
        <v>94.1</v>
      </c>
      <c r="G10">
        <v>94.2</v>
      </c>
      <c r="H10">
        <v>94.7</v>
      </c>
      <c r="I10">
        <v>94.9</v>
      </c>
      <c r="J10">
        <v>95</v>
      </c>
      <c r="K10">
        <v>95.2</v>
      </c>
      <c r="M10" t="s">
        <v>80</v>
      </c>
    </row>
    <row r="11" spans="1:13" x14ac:dyDescent="0.25">
      <c r="A11" t="s">
        <v>19</v>
      </c>
      <c r="B11">
        <v>87.5</v>
      </c>
      <c r="C11">
        <v>86.3</v>
      </c>
      <c r="D11">
        <v>86.2</v>
      </c>
      <c r="E11">
        <v>86.4</v>
      </c>
      <c r="F11">
        <v>86.3</v>
      </c>
      <c r="G11">
        <v>85.5</v>
      </c>
      <c r="H11">
        <v>86.3</v>
      </c>
      <c r="I11">
        <v>87.2</v>
      </c>
      <c r="J11">
        <v>87.8</v>
      </c>
      <c r="K11">
        <v>87.9</v>
      </c>
      <c r="M11" t="s">
        <v>80</v>
      </c>
    </row>
    <row r="12" spans="1:13" x14ac:dyDescent="0.25">
      <c r="A12" t="s">
        <v>21</v>
      </c>
      <c r="B12">
        <v>69</v>
      </c>
      <c r="C12">
        <v>71.2</v>
      </c>
      <c r="D12">
        <v>70.5</v>
      </c>
      <c r="E12">
        <v>72.900000000000006</v>
      </c>
      <c r="F12">
        <v>72.7</v>
      </c>
      <c r="G12">
        <v>72.900000000000006</v>
      </c>
      <c r="H12">
        <v>73.400000000000006</v>
      </c>
      <c r="I12">
        <v>73.599999999999994</v>
      </c>
      <c r="J12">
        <v>73.599999999999994</v>
      </c>
      <c r="K12">
        <v>70.7</v>
      </c>
      <c r="M12" t="s">
        <v>80</v>
      </c>
    </row>
    <row r="13" spans="1:13" x14ac:dyDescent="0.25">
      <c r="A13" t="s">
        <v>23</v>
      </c>
      <c r="B13">
        <v>90.7</v>
      </c>
      <c r="C13">
        <v>88.8</v>
      </c>
      <c r="D13">
        <v>87.3</v>
      </c>
      <c r="E13">
        <v>88.1</v>
      </c>
      <c r="F13">
        <v>86.8</v>
      </c>
      <c r="G13">
        <v>86.5</v>
      </c>
      <c r="H13">
        <v>85.3</v>
      </c>
      <c r="I13">
        <v>86.4</v>
      </c>
      <c r="J13">
        <v>86.9</v>
      </c>
      <c r="K13">
        <v>88.1</v>
      </c>
      <c r="M13" t="s">
        <v>80</v>
      </c>
    </row>
    <row r="14" spans="1:13" x14ac:dyDescent="0.25">
      <c r="A14" t="s">
        <v>25</v>
      </c>
      <c r="B14">
        <v>100</v>
      </c>
      <c r="C14">
        <v>100</v>
      </c>
      <c r="D14">
        <v>100</v>
      </c>
      <c r="E14">
        <v>100</v>
      </c>
      <c r="F14">
        <v>100</v>
      </c>
      <c r="G14">
        <v>100</v>
      </c>
      <c r="H14">
        <v>100</v>
      </c>
      <c r="I14">
        <v>100</v>
      </c>
      <c r="J14">
        <v>100</v>
      </c>
      <c r="K14">
        <v>100</v>
      </c>
      <c r="M14" t="s">
        <v>80</v>
      </c>
    </row>
    <row r="15" spans="1:13" x14ac:dyDescent="0.25">
      <c r="A15" t="s">
        <v>27</v>
      </c>
      <c r="B15">
        <v>17.899999999999999</v>
      </c>
      <c r="C15">
        <v>15.8</v>
      </c>
      <c r="D15">
        <v>15.9</v>
      </c>
      <c r="E15">
        <v>18.8</v>
      </c>
      <c r="F15">
        <v>18.8</v>
      </c>
      <c r="G15">
        <v>20.2</v>
      </c>
      <c r="H15">
        <v>23.4</v>
      </c>
      <c r="I15">
        <v>26</v>
      </c>
      <c r="J15">
        <v>24.2</v>
      </c>
      <c r="K15">
        <v>26.4</v>
      </c>
      <c r="M15" t="s">
        <v>80</v>
      </c>
    </row>
    <row r="16" spans="1:13" x14ac:dyDescent="0.25">
      <c r="A16" t="s">
        <v>29</v>
      </c>
      <c r="B16">
        <v>27.2</v>
      </c>
      <c r="C16">
        <v>26.3</v>
      </c>
      <c r="D16">
        <v>29.7</v>
      </c>
      <c r="E16">
        <v>33.4</v>
      </c>
      <c r="F16">
        <v>31.9</v>
      </c>
      <c r="G16">
        <v>34.1</v>
      </c>
      <c r="H16">
        <v>35</v>
      </c>
      <c r="I16">
        <v>33.299999999999997</v>
      </c>
      <c r="J16">
        <v>32.1</v>
      </c>
      <c r="K16">
        <v>32.6</v>
      </c>
      <c r="M16" t="s">
        <v>80</v>
      </c>
    </row>
    <row r="17" spans="1:13" x14ac:dyDescent="0.25">
      <c r="A17" t="s">
        <v>31</v>
      </c>
      <c r="B17">
        <v>75.5</v>
      </c>
      <c r="C17">
        <v>78.400000000000006</v>
      </c>
      <c r="D17">
        <v>84</v>
      </c>
      <c r="E17">
        <v>82.2</v>
      </c>
      <c r="F17">
        <v>85.5</v>
      </c>
      <c r="G17">
        <v>84.9</v>
      </c>
      <c r="H17">
        <v>87.3</v>
      </c>
      <c r="I17">
        <v>87</v>
      </c>
      <c r="J17">
        <v>84.4</v>
      </c>
      <c r="K17">
        <v>85</v>
      </c>
      <c r="M17" t="s">
        <v>80</v>
      </c>
    </row>
    <row r="18" spans="1:13" x14ac:dyDescent="0.25">
      <c r="A18" t="s">
        <v>33</v>
      </c>
      <c r="B18">
        <v>65.5</v>
      </c>
      <c r="C18">
        <v>65.8</v>
      </c>
      <c r="D18">
        <v>63.8</v>
      </c>
      <c r="E18">
        <v>63.3</v>
      </c>
      <c r="F18">
        <v>63.4</v>
      </c>
      <c r="G18">
        <v>65.099999999999994</v>
      </c>
      <c r="H18">
        <v>66.099999999999994</v>
      </c>
      <c r="I18">
        <v>62.7</v>
      </c>
      <c r="J18">
        <v>68.900000000000006</v>
      </c>
      <c r="K18">
        <v>68.5</v>
      </c>
      <c r="M18" t="s">
        <v>80</v>
      </c>
    </row>
    <row r="19" spans="1:13" x14ac:dyDescent="0.25">
      <c r="A19" t="s">
        <v>34</v>
      </c>
      <c r="B19">
        <v>100</v>
      </c>
      <c r="C19">
        <v>100</v>
      </c>
      <c r="D19">
        <v>100</v>
      </c>
      <c r="E19">
        <v>100</v>
      </c>
      <c r="F19">
        <v>100</v>
      </c>
      <c r="G19">
        <v>100</v>
      </c>
      <c r="H19">
        <v>100</v>
      </c>
      <c r="I19">
        <v>100</v>
      </c>
      <c r="J19">
        <v>100</v>
      </c>
      <c r="K19">
        <v>100</v>
      </c>
      <c r="M19" t="s">
        <v>80</v>
      </c>
    </row>
    <row r="20" spans="1:13" x14ac:dyDescent="0.25">
      <c r="A20" t="s">
        <v>36</v>
      </c>
      <c r="B20">
        <v>48.4</v>
      </c>
      <c r="C20">
        <v>48.2</v>
      </c>
      <c r="D20">
        <v>46.7</v>
      </c>
      <c r="E20">
        <v>48.2</v>
      </c>
      <c r="F20">
        <v>48.2</v>
      </c>
      <c r="G20">
        <v>48.4</v>
      </c>
      <c r="H20">
        <v>49.7</v>
      </c>
      <c r="I20">
        <v>49.4</v>
      </c>
      <c r="J20">
        <v>50.4</v>
      </c>
      <c r="K20">
        <v>50.9</v>
      </c>
      <c r="M20" t="s">
        <v>80</v>
      </c>
    </row>
    <row r="21" spans="1:13" x14ac:dyDescent="0.25">
      <c r="A21" t="s">
        <v>38</v>
      </c>
      <c r="B21">
        <v>63</v>
      </c>
      <c r="C21">
        <v>63.5</v>
      </c>
      <c r="D21">
        <v>63.7</v>
      </c>
      <c r="E21">
        <v>64</v>
      </c>
      <c r="F21">
        <v>63.4</v>
      </c>
      <c r="G21">
        <v>64.7</v>
      </c>
      <c r="H21">
        <v>64.900000000000006</v>
      </c>
      <c r="I21">
        <v>65.400000000000006</v>
      </c>
      <c r="J21">
        <v>66.3</v>
      </c>
      <c r="K21">
        <v>66.7</v>
      </c>
      <c r="M21" t="s">
        <v>80</v>
      </c>
    </row>
    <row r="22" spans="1:13" x14ac:dyDescent="0.25">
      <c r="A22" t="s">
        <v>40</v>
      </c>
      <c r="B22">
        <v>70.400000000000006</v>
      </c>
      <c r="C22">
        <v>70</v>
      </c>
      <c r="D22">
        <v>72.3</v>
      </c>
      <c r="E22">
        <v>73.5</v>
      </c>
      <c r="F22">
        <v>73.400000000000006</v>
      </c>
      <c r="G22">
        <v>74.400000000000006</v>
      </c>
      <c r="H22">
        <v>75.2</v>
      </c>
      <c r="I22">
        <v>76</v>
      </c>
      <c r="J22">
        <v>73.099999999999994</v>
      </c>
      <c r="K22">
        <v>76</v>
      </c>
      <c r="M22" t="s">
        <v>80</v>
      </c>
    </row>
    <row r="23" spans="1:13" x14ac:dyDescent="0.25">
      <c r="A23" t="s">
        <v>41</v>
      </c>
      <c r="B23">
        <v>89.1</v>
      </c>
      <c r="C23">
        <v>89.1</v>
      </c>
      <c r="D23">
        <v>87.2</v>
      </c>
      <c r="E23">
        <v>87.3</v>
      </c>
      <c r="F23">
        <v>87.2</v>
      </c>
      <c r="G23">
        <v>85.9</v>
      </c>
      <c r="H23">
        <v>85.5</v>
      </c>
      <c r="I23">
        <v>85.9</v>
      </c>
      <c r="J23">
        <v>85.8</v>
      </c>
      <c r="K23">
        <v>87</v>
      </c>
      <c r="M23" t="s">
        <v>80</v>
      </c>
    </row>
    <row r="24" spans="1:13" x14ac:dyDescent="0.25">
      <c r="A24" t="s">
        <v>43</v>
      </c>
      <c r="B24">
        <v>36.9</v>
      </c>
      <c r="C24">
        <v>37.200000000000003</v>
      </c>
      <c r="D24">
        <v>39.4</v>
      </c>
      <c r="E24">
        <v>40.299999999999997</v>
      </c>
      <c r="F24">
        <v>40.799999999999997</v>
      </c>
      <c r="G24">
        <v>38</v>
      </c>
      <c r="H24">
        <v>40.299999999999997</v>
      </c>
      <c r="I24">
        <v>42.4</v>
      </c>
      <c r="J24">
        <v>44</v>
      </c>
      <c r="K24">
        <v>45</v>
      </c>
      <c r="M24" t="s">
        <v>80</v>
      </c>
    </row>
    <row r="25" spans="1:13" x14ac:dyDescent="0.25">
      <c r="A25" t="s">
        <v>45</v>
      </c>
      <c r="B25">
        <v>68.2</v>
      </c>
      <c r="C25">
        <v>66</v>
      </c>
      <c r="D25">
        <v>67.2</v>
      </c>
      <c r="E25">
        <v>65.2</v>
      </c>
      <c r="F25">
        <v>64</v>
      </c>
      <c r="G25">
        <v>65</v>
      </c>
      <c r="H25">
        <v>66.099999999999994</v>
      </c>
      <c r="I25">
        <v>64.5</v>
      </c>
      <c r="J25">
        <v>64.7</v>
      </c>
      <c r="K25">
        <v>64.5</v>
      </c>
      <c r="M25" t="s">
        <v>80</v>
      </c>
    </row>
    <row r="26" spans="1:13" x14ac:dyDescent="0.25">
      <c r="A26" t="s">
        <v>47</v>
      </c>
      <c r="B26">
        <v>55.9</v>
      </c>
      <c r="C26">
        <v>57.3</v>
      </c>
      <c r="D26">
        <v>58.7</v>
      </c>
      <c r="E26">
        <v>56.4</v>
      </c>
      <c r="F26">
        <v>57.1</v>
      </c>
      <c r="G26">
        <v>60.2</v>
      </c>
      <c r="H26">
        <v>61.7</v>
      </c>
      <c r="I26">
        <v>63.5</v>
      </c>
      <c r="J26">
        <v>64.400000000000006</v>
      </c>
      <c r="K26">
        <v>65.5</v>
      </c>
      <c r="M26" t="s">
        <v>80</v>
      </c>
    </row>
    <row r="27" spans="1:13" x14ac:dyDescent="0.25">
      <c r="A27" t="s">
        <v>49</v>
      </c>
      <c r="B27">
        <v>72.900000000000006</v>
      </c>
      <c r="C27">
        <v>72.2</v>
      </c>
      <c r="D27">
        <v>71</v>
      </c>
      <c r="E27">
        <v>69.5</v>
      </c>
      <c r="F27">
        <v>68.8</v>
      </c>
      <c r="G27">
        <v>72.599999999999994</v>
      </c>
      <c r="H27">
        <v>72.900000000000006</v>
      </c>
      <c r="I27">
        <v>72.400000000000006</v>
      </c>
      <c r="J27">
        <v>70.7</v>
      </c>
      <c r="K27">
        <v>72.8</v>
      </c>
      <c r="M27" t="s">
        <v>80</v>
      </c>
    </row>
    <row r="28" spans="1:13" x14ac:dyDescent="0.25">
      <c r="A28" t="s">
        <v>51</v>
      </c>
      <c r="B28">
        <v>64.400000000000006</v>
      </c>
      <c r="C28">
        <v>65.2</v>
      </c>
      <c r="D28">
        <v>64.2</v>
      </c>
      <c r="E28">
        <v>66.3</v>
      </c>
      <c r="F28">
        <v>69.599999999999994</v>
      </c>
      <c r="G28">
        <v>70.5</v>
      </c>
      <c r="H28">
        <v>70.5</v>
      </c>
      <c r="I28">
        <v>69.8</v>
      </c>
      <c r="J28">
        <v>69.3</v>
      </c>
      <c r="K28">
        <v>69.3</v>
      </c>
      <c r="M28" t="s">
        <v>80</v>
      </c>
    </row>
    <row r="29" spans="1:13" x14ac:dyDescent="0.25">
      <c r="A29" t="s">
        <v>53</v>
      </c>
      <c r="B29">
        <v>89</v>
      </c>
      <c r="C29">
        <v>87.9</v>
      </c>
      <c r="D29">
        <v>87.8</v>
      </c>
      <c r="E29">
        <v>86.5</v>
      </c>
      <c r="F29">
        <v>86.4</v>
      </c>
      <c r="G29">
        <v>89</v>
      </c>
      <c r="H29">
        <v>90.5</v>
      </c>
      <c r="I29">
        <v>90.4</v>
      </c>
      <c r="J29">
        <v>90.5</v>
      </c>
      <c r="K29">
        <v>90.8</v>
      </c>
      <c r="M29" t="s">
        <v>80</v>
      </c>
    </row>
    <row r="30" spans="1:13" x14ac:dyDescent="0.25">
      <c r="A30" t="s">
        <v>55</v>
      </c>
      <c r="B30">
        <v>100</v>
      </c>
      <c r="C30">
        <v>100</v>
      </c>
      <c r="D30">
        <v>100</v>
      </c>
      <c r="E30">
        <v>100</v>
      </c>
      <c r="F30">
        <v>100</v>
      </c>
      <c r="G30">
        <v>100</v>
      </c>
      <c r="H30">
        <v>100</v>
      </c>
      <c r="I30">
        <v>100</v>
      </c>
      <c r="J30">
        <v>100</v>
      </c>
      <c r="K30">
        <v>100</v>
      </c>
      <c r="M30" t="s">
        <v>90</v>
      </c>
    </row>
    <row r="31" spans="1:13" x14ac:dyDescent="0.25">
      <c r="A31" t="s">
        <v>57</v>
      </c>
      <c r="B31">
        <v>84.6</v>
      </c>
      <c r="C31">
        <v>84.2</v>
      </c>
      <c r="D31">
        <v>85.2</v>
      </c>
      <c r="E31">
        <v>86.7</v>
      </c>
      <c r="F31">
        <v>86.3</v>
      </c>
      <c r="G31">
        <v>87.1</v>
      </c>
      <c r="H31">
        <v>87</v>
      </c>
      <c r="I31">
        <v>84.8</v>
      </c>
      <c r="J31">
        <v>85</v>
      </c>
      <c r="K31">
        <v>85.4</v>
      </c>
      <c r="M31" t="s">
        <v>80</v>
      </c>
    </row>
    <row r="32" spans="1:13" x14ac:dyDescent="0.25">
      <c r="A32" t="s">
        <v>59</v>
      </c>
      <c r="B32">
        <v>66</v>
      </c>
      <c r="C32">
        <v>64.7</v>
      </c>
      <c r="D32">
        <v>65.2</v>
      </c>
      <c r="E32">
        <v>63.7</v>
      </c>
      <c r="F32">
        <v>63.7</v>
      </c>
      <c r="G32">
        <v>62.5</v>
      </c>
      <c r="H32">
        <v>62.4</v>
      </c>
      <c r="I32">
        <v>65.099999999999994</v>
      </c>
      <c r="J32">
        <v>65.2</v>
      </c>
      <c r="K32">
        <v>65.599999999999994</v>
      </c>
      <c r="M32" t="s">
        <v>80</v>
      </c>
    </row>
    <row r="33" spans="1:14" x14ac:dyDescent="0.25">
      <c r="A33" t="s">
        <v>60</v>
      </c>
      <c r="B33" s="9">
        <v>52.515723270440247</v>
      </c>
      <c r="C33" s="9">
        <v>42.857142857142854</v>
      </c>
      <c r="D33" s="9">
        <v>51.006711409395976</v>
      </c>
      <c r="E33" s="9">
        <v>38.953488372093027</v>
      </c>
      <c r="F33" s="9">
        <v>56.481481481481474</v>
      </c>
      <c r="G33" s="9">
        <v>55.555555555555557</v>
      </c>
      <c r="H33" s="9">
        <v>51.931330472102999</v>
      </c>
      <c r="I33" s="9">
        <v>37.867647058823529</v>
      </c>
      <c r="M33" t="s">
        <v>109</v>
      </c>
    </row>
    <row r="34" spans="1:14" x14ac:dyDescent="0.25">
      <c r="A34" t="s">
        <v>62</v>
      </c>
      <c r="B34" s="9">
        <v>86.729469588367806</v>
      </c>
      <c r="C34" s="9">
        <v>93.932702418506835</v>
      </c>
      <c r="D34" s="9">
        <v>95.119363395225463</v>
      </c>
      <c r="E34" s="9">
        <v>94.662102193482951</v>
      </c>
      <c r="F34" s="9">
        <v>96.22248392064499</v>
      </c>
      <c r="G34" s="9">
        <v>97.289041618938526</v>
      </c>
      <c r="H34" s="9">
        <v>97.856218813527988</v>
      </c>
      <c r="I34" s="9">
        <v>97.396768402154393</v>
      </c>
      <c r="J34" s="9">
        <v>97.106608251186572</v>
      </c>
      <c r="K34" s="9">
        <v>96.376607528395752</v>
      </c>
      <c r="L34" s="9">
        <v>96.526707173301901</v>
      </c>
      <c r="M34" t="s">
        <v>109</v>
      </c>
    </row>
    <row r="35" spans="1:14" x14ac:dyDescent="0.25">
      <c r="A35" t="s">
        <v>64</v>
      </c>
      <c r="B35" s="9">
        <v>26.117210453069429</v>
      </c>
      <c r="C35" s="9">
        <v>28.077149587750295</v>
      </c>
      <c r="D35" s="9">
        <v>40.27348201204623</v>
      </c>
      <c r="E35" s="9">
        <v>40.762124711316403</v>
      </c>
      <c r="F35" s="9">
        <v>41.906245574281265</v>
      </c>
      <c r="G35" s="9">
        <v>39.719438877755508</v>
      </c>
      <c r="H35" s="9">
        <v>49.080945313391936</v>
      </c>
      <c r="I35" s="9">
        <v>52.564914502849902</v>
      </c>
      <c r="J35" s="9">
        <v>60.091400858048871</v>
      </c>
      <c r="K35" s="9">
        <v>66.914954571498725</v>
      </c>
      <c r="L35" s="9">
        <v>67.068099116271014</v>
      </c>
      <c r="M35" t="s">
        <v>81</v>
      </c>
    </row>
    <row r="36" spans="1:14" x14ac:dyDescent="0.25">
      <c r="A36" t="s">
        <v>66</v>
      </c>
      <c r="B36" s="9">
        <v>98.551342138900722</v>
      </c>
      <c r="C36" s="9">
        <v>98.702983138780809</v>
      </c>
      <c r="D36" s="9">
        <v>99.230295566502463</v>
      </c>
      <c r="E36" s="9">
        <v>99.346590909090907</v>
      </c>
      <c r="M36" t="s">
        <v>109</v>
      </c>
    </row>
    <row r="37" spans="1:14" x14ac:dyDescent="0.25">
      <c r="A37" t="s">
        <v>68</v>
      </c>
      <c r="C37" s="9">
        <v>62.792397660818708</v>
      </c>
      <c r="D37" s="9">
        <v>66.763005780346816</v>
      </c>
      <c r="E37" s="9">
        <v>68.784530386740329</v>
      </c>
      <c r="F37" s="9">
        <v>70.414601171698962</v>
      </c>
      <c r="G37" s="9">
        <v>72.58580260072479</v>
      </c>
      <c r="H37" s="9">
        <v>77.855342253248011</v>
      </c>
      <c r="I37" s="9">
        <v>79.111291843034309</v>
      </c>
      <c r="J37" s="9">
        <v>78.366417774540167</v>
      </c>
      <c r="K37" s="9">
        <v>77.43362831858407</v>
      </c>
      <c r="L37" s="9">
        <v>78.592013174145734</v>
      </c>
      <c r="M37" t="s">
        <v>109</v>
      </c>
    </row>
    <row r="39" spans="1:14" x14ac:dyDescent="0.25">
      <c r="A39" t="s">
        <v>78</v>
      </c>
      <c r="B39" t="s">
        <v>102</v>
      </c>
    </row>
    <row r="40" spans="1:14" x14ac:dyDescent="0.25">
      <c r="A40" s="11"/>
      <c r="C40" t="s">
        <v>141</v>
      </c>
      <c r="D40" t="s">
        <v>142</v>
      </c>
      <c r="E40" t="s">
        <v>143</v>
      </c>
      <c r="F40" t="s">
        <v>144</v>
      </c>
      <c r="G40" t="s">
        <v>178</v>
      </c>
      <c r="H40" t="s">
        <v>145</v>
      </c>
      <c r="I40" t="s">
        <v>146</v>
      </c>
      <c r="J40" t="s">
        <v>147</v>
      </c>
      <c r="K40" t="s">
        <v>148</v>
      </c>
      <c r="L40" t="s">
        <v>158</v>
      </c>
      <c r="M40" t="s">
        <v>185</v>
      </c>
      <c r="N40" t="s">
        <v>188</v>
      </c>
    </row>
    <row r="41" spans="1:14" x14ac:dyDescent="0.25">
      <c r="A41" t="s">
        <v>79</v>
      </c>
      <c r="B41" t="s">
        <v>80</v>
      </c>
      <c r="D41" t="s">
        <v>103</v>
      </c>
      <c r="E41" s="12" t="s">
        <v>104</v>
      </c>
      <c r="F41" s="7" t="s">
        <v>105</v>
      </c>
      <c r="G41" s="7"/>
      <c r="H41" t="s">
        <v>150</v>
      </c>
      <c r="M41" t="s">
        <v>186</v>
      </c>
      <c r="N41" t="s">
        <v>187</v>
      </c>
    </row>
    <row r="42" spans="1:14" x14ac:dyDescent="0.25">
      <c r="B42" t="s">
        <v>81</v>
      </c>
      <c r="C42" t="s">
        <v>113</v>
      </c>
      <c r="D42" t="s">
        <v>159</v>
      </c>
      <c r="E42" t="s">
        <v>160</v>
      </c>
      <c r="F42" s="7" t="s">
        <v>70</v>
      </c>
      <c r="G42" s="7"/>
      <c r="H42" t="s">
        <v>150</v>
      </c>
      <c r="K42" t="s">
        <v>108</v>
      </c>
      <c r="M42" t="s">
        <v>190</v>
      </c>
    </row>
    <row r="43" spans="1:14" x14ac:dyDescent="0.25">
      <c r="B43" t="s">
        <v>90</v>
      </c>
      <c r="C43" t="s">
        <v>55</v>
      </c>
      <c r="D43" t="s">
        <v>175</v>
      </c>
      <c r="E43" t="s">
        <v>174</v>
      </c>
      <c r="F43" s="7" t="s">
        <v>72</v>
      </c>
      <c r="G43" s="7" t="s">
        <v>75</v>
      </c>
      <c r="H43" t="s">
        <v>150</v>
      </c>
      <c r="J43">
        <v>2018</v>
      </c>
      <c r="K43" t="s">
        <v>177</v>
      </c>
      <c r="L43" t="s">
        <v>176</v>
      </c>
    </row>
    <row r="45" spans="1:14" x14ac:dyDescent="0.25">
      <c r="A45" t="s">
        <v>82</v>
      </c>
      <c r="B45" t="s">
        <v>83</v>
      </c>
      <c r="C45" t="s">
        <v>110</v>
      </c>
    </row>
    <row r="48" spans="1:14" x14ac:dyDescent="0.25">
      <c r="A48" t="s">
        <v>106</v>
      </c>
      <c r="B48" t="s">
        <v>85</v>
      </c>
      <c r="C48" t="s">
        <v>107</v>
      </c>
      <c r="E48" s="7" t="s">
        <v>72</v>
      </c>
    </row>
    <row r="49" spans="2:5" x14ac:dyDescent="0.25">
      <c r="B49" t="s">
        <v>98</v>
      </c>
      <c r="C49" t="s">
        <v>107</v>
      </c>
      <c r="E49" s="7" t="s">
        <v>73</v>
      </c>
    </row>
    <row r="50" spans="2:5" x14ac:dyDescent="0.25">
      <c r="B50" t="s">
        <v>100</v>
      </c>
      <c r="C50" t="s">
        <v>112</v>
      </c>
      <c r="E50" s="7" t="s">
        <v>71</v>
      </c>
    </row>
    <row r="51" spans="2:5" x14ac:dyDescent="0.25">
      <c r="B51" t="s">
        <v>111</v>
      </c>
      <c r="C51" t="s">
        <v>114</v>
      </c>
      <c r="E51" s="7" t="s">
        <v>73</v>
      </c>
    </row>
    <row r="52" spans="2:5" x14ac:dyDescent="0.25">
      <c r="B52" t="s">
        <v>140</v>
      </c>
      <c r="C52" t="s">
        <v>114</v>
      </c>
      <c r="E52" s="7" t="s">
        <v>72</v>
      </c>
    </row>
  </sheetData>
  <phoneticPr fontId="8" type="noConversion"/>
  <hyperlinks>
    <hyperlink ref="F41" r:id="rId1" xr:uid="{3A363F89-07D7-4582-81E2-2230C0D6BD42}"/>
    <hyperlink ref="E49" r:id="rId2" xr:uid="{887E85A7-9D8B-4967-9E83-EC91A3096F83}"/>
    <hyperlink ref="E48" r:id="rId3" xr:uid="{2A3FD7F8-9F1E-4FC5-BFEB-9D049821DA2E}"/>
    <hyperlink ref="G43" r:id="rId4" xr:uid="{9141A549-C48E-47EA-8BDB-5794A7BFE512}"/>
    <hyperlink ref="E50" r:id="rId5" xr:uid="{20AACB90-0D32-4EE4-A59F-111D1F22E5E6}"/>
    <hyperlink ref="E51" r:id="rId6" xr:uid="{43FE46AF-CDE2-476B-AC77-93E5489294B5}"/>
    <hyperlink ref="E52" r:id="rId7" xr:uid="{6A0E7D01-CD0A-4760-9905-B288E29FA287}"/>
    <hyperlink ref="F42" r:id="rId8" xr:uid="{2406020A-6145-4BB1-B949-AC952936B933}"/>
    <hyperlink ref="F43" r:id="rId9" xr:uid="{FF6443FA-3A65-4E78-B575-ED88BCD2A000}"/>
  </hyperlinks>
  <pageMargins left="0.7" right="0.7" top="0.78740157499999996" bottom="0.78740157499999996" header="0.3" footer="0.3"/>
  <pageSetup paperSize="9" orientation="portrait" r:id="rId1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6"/>
  <sheetViews>
    <sheetView topLeftCell="A7" workbookViewId="0">
      <selection activeCell="M41" sqref="M41:N43"/>
    </sheetView>
  </sheetViews>
  <sheetFormatPr baseColWidth="10" defaultRowHeight="15" x14ac:dyDescent="0.25"/>
  <cols>
    <col min="2" max="4" width="11.5703125"/>
  </cols>
  <sheetData>
    <row r="1" spans="1:13" x14ac:dyDescent="0.25">
      <c r="A1" t="s">
        <v>123</v>
      </c>
      <c r="B1">
        <v>2010</v>
      </c>
      <c r="C1">
        <f>B1+1</f>
        <v>2011</v>
      </c>
      <c r="D1">
        <f t="shared" ref="D1:J1" si="0">C1+1</f>
        <v>2012</v>
      </c>
      <c r="E1">
        <f t="shared" si="0"/>
        <v>2013</v>
      </c>
      <c r="F1">
        <f t="shared" si="0"/>
        <v>2014</v>
      </c>
      <c r="G1">
        <f t="shared" si="0"/>
        <v>2015</v>
      </c>
      <c r="H1">
        <f t="shared" si="0"/>
        <v>2016</v>
      </c>
      <c r="I1">
        <f t="shared" si="0"/>
        <v>2017</v>
      </c>
      <c r="J1">
        <f t="shared" si="0"/>
        <v>2018</v>
      </c>
      <c r="K1">
        <f>J1+1</f>
        <v>2019</v>
      </c>
      <c r="L1">
        <v>2020</v>
      </c>
      <c r="M1" t="s">
        <v>87</v>
      </c>
    </row>
    <row r="2" spans="1:13" x14ac:dyDescent="0.25">
      <c r="A2" t="s">
        <v>1</v>
      </c>
      <c r="B2" s="9">
        <v>12</v>
      </c>
      <c r="C2" s="9">
        <v>12.2</v>
      </c>
      <c r="D2" s="9">
        <v>11.4</v>
      </c>
      <c r="E2" s="9">
        <v>11</v>
      </c>
      <c r="F2" s="9">
        <v>11.1</v>
      </c>
      <c r="G2" s="9">
        <v>11.2</v>
      </c>
      <c r="H2" s="9">
        <v>11.1</v>
      </c>
      <c r="I2" s="9">
        <v>10.7</v>
      </c>
      <c r="J2" s="9">
        <v>12.2</v>
      </c>
      <c r="K2" s="9">
        <v>12</v>
      </c>
      <c r="M2" t="s">
        <v>80</v>
      </c>
    </row>
    <row r="3" spans="1:13" x14ac:dyDescent="0.25">
      <c r="A3" t="s">
        <v>3</v>
      </c>
      <c r="B3" s="9">
        <v>17</v>
      </c>
      <c r="C3" s="9">
        <v>19</v>
      </c>
      <c r="D3" s="9">
        <v>16.600000000000001</v>
      </c>
      <c r="E3" s="9">
        <v>16.600000000000001</v>
      </c>
      <c r="F3" s="9">
        <v>18.2</v>
      </c>
      <c r="G3" s="9">
        <v>17.899999999999999</v>
      </c>
      <c r="H3" s="9">
        <v>17.100000000000001</v>
      </c>
      <c r="I3" s="9">
        <v>18.5</v>
      </c>
      <c r="J3" s="9">
        <v>19.3</v>
      </c>
      <c r="K3" s="9">
        <v>21.1</v>
      </c>
      <c r="M3" t="s">
        <v>80</v>
      </c>
    </row>
    <row r="4" spans="1:13" x14ac:dyDescent="0.25">
      <c r="A4" t="s">
        <v>5</v>
      </c>
      <c r="B4" s="9">
        <v>30.1</v>
      </c>
      <c r="C4" s="9">
        <v>30.1</v>
      </c>
      <c r="D4" s="9">
        <v>30.5</v>
      </c>
      <c r="E4" s="9">
        <v>28.3</v>
      </c>
      <c r="F4" s="9">
        <v>28.2</v>
      </c>
      <c r="G4" s="9">
        <v>26.3</v>
      </c>
      <c r="H4" s="9">
        <v>26.5</v>
      </c>
      <c r="I4" s="9">
        <v>26.9</v>
      </c>
      <c r="J4" s="9">
        <v>27.6</v>
      </c>
      <c r="K4" s="9">
        <v>26.2</v>
      </c>
      <c r="M4" t="s">
        <v>80</v>
      </c>
    </row>
    <row r="5" spans="1:13" x14ac:dyDescent="0.25">
      <c r="A5" t="s">
        <v>7</v>
      </c>
      <c r="B5" s="9">
        <v>11.5</v>
      </c>
      <c r="C5" s="9">
        <v>12.4</v>
      </c>
      <c r="D5" s="9">
        <v>10.9</v>
      </c>
      <c r="E5" s="9">
        <v>11.3</v>
      </c>
      <c r="F5" s="9">
        <v>11.2</v>
      </c>
      <c r="G5" s="9">
        <v>12</v>
      </c>
      <c r="H5" s="9">
        <v>11.3</v>
      </c>
      <c r="I5" s="9">
        <v>11.5</v>
      </c>
      <c r="J5" s="9">
        <v>11.8</v>
      </c>
      <c r="K5" s="9">
        <v>11.5</v>
      </c>
      <c r="M5" t="s">
        <v>80</v>
      </c>
    </row>
    <row r="6" spans="1:13" x14ac:dyDescent="0.25">
      <c r="A6" t="s">
        <v>9</v>
      </c>
      <c r="B6" s="9">
        <v>18.7</v>
      </c>
      <c r="C6" s="9">
        <v>19.3</v>
      </c>
      <c r="D6" s="9">
        <v>19.100000000000001</v>
      </c>
      <c r="E6" s="9">
        <v>19.100000000000001</v>
      </c>
      <c r="F6" s="9">
        <v>18.8</v>
      </c>
      <c r="G6" s="9">
        <v>19.3</v>
      </c>
      <c r="H6" s="9">
        <v>20.2</v>
      </c>
      <c r="I6" s="9">
        <v>18.5</v>
      </c>
      <c r="J6" s="9">
        <v>18.899999999999999</v>
      </c>
      <c r="K6" s="9">
        <v>18.7</v>
      </c>
      <c r="M6" t="s">
        <v>80</v>
      </c>
    </row>
    <row r="7" spans="1:13" x14ac:dyDescent="0.25">
      <c r="A7" t="s">
        <v>11</v>
      </c>
      <c r="B7" s="9">
        <v>75.400000000000006</v>
      </c>
      <c r="C7" s="9">
        <v>71.599999999999994</v>
      </c>
      <c r="D7" s="9">
        <v>66.900000000000006</v>
      </c>
      <c r="E7" s="9">
        <v>63.7</v>
      </c>
      <c r="F7" s="9">
        <v>55.2</v>
      </c>
      <c r="G7" s="9">
        <v>52.4</v>
      </c>
      <c r="H7" s="9">
        <v>42.9</v>
      </c>
      <c r="I7" s="9">
        <v>44.4</v>
      </c>
      <c r="J7" s="9">
        <v>46.2</v>
      </c>
      <c r="K7" s="9">
        <v>42</v>
      </c>
      <c r="M7" t="s">
        <v>80</v>
      </c>
    </row>
    <row r="8" spans="1:13" x14ac:dyDescent="0.25">
      <c r="A8" t="s">
        <v>13</v>
      </c>
      <c r="B8" s="9">
        <v>0.9</v>
      </c>
      <c r="C8" s="9">
        <v>1.2</v>
      </c>
      <c r="D8" s="9">
        <v>1</v>
      </c>
      <c r="E8" s="9">
        <v>1.1000000000000001</v>
      </c>
      <c r="F8" s="9">
        <v>1.1000000000000001</v>
      </c>
      <c r="G8" s="9">
        <v>1</v>
      </c>
      <c r="H8" s="9">
        <v>0.9</v>
      </c>
      <c r="I8" s="9">
        <v>0.9</v>
      </c>
      <c r="J8" s="9">
        <v>0.8</v>
      </c>
      <c r="K8" s="9">
        <v>0.6</v>
      </c>
      <c r="M8" t="s">
        <v>80</v>
      </c>
    </row>
    <row r="9" spans="1:13" x14ac:dyDescent="0.25">
      <c r="A9" t="s">
        <v>15</v>
      </c>
      <c r="B9" s="9">
        <v>2.2000000000000002</v>
      </c>
      <c r="C9" s="9">
        <v>1.8</v>
      </c>
      <c r="D9" s="9">
        <v>1.5</v>
      </c>
      <c r="E9" s="9">
        <v>1.5</v>
      </c>
      <c r="F9" s="9">
        <v>1.7</v>
      </c>
      <c r="G9" s="9">
        <v>1.6</v>
      </c>
      <c r="H9" s="9">
        <v>1.3</v>
      </c>
      <c r="I9" s="9">
        <v>1.8</v>
      </c>
      <c r="J9" s="9">
        <v>2.1</v>
      </c>
      <c r="K9" s="9">
        <v>2.5</v>
      </c>
      <c r="M9" t="s">
        <v>80</v>
      </c>
    </row>
    <row r="10" spans="1:13" x14ac:dyDescent="0.25">
      <c r="A10" t="s">
        <v>17</v>
      </c>
      <c r="B10" s="9">
        <v>4.5999999999999996</v>
      </c>
      <c r="C10" s="9">
        <v>5</v>
      </c>
      <c r="D10" s="9">
        <v>5.3</v>
      </c>
      <c r="E10" s="9">
        <v>5.3</v>
      </c>
      <c r="F10" s="9">
        <v>5.9</v>
      </c>
      <c r="G10" s="9">
        <v>5.8</v>
      </c>
      <c r="H10" s="9">
        <v>5.3</v>
      </c>
      <c r="I10" s="9">
        <v>5.0999999999999996</v>
      </c>
      <c r="J10" s="9">
        <v>5</v>
      </c>
      <c r="K10" s="9">
        <v>4.8</v>
      </c>
      <c r="M10" t="s">
        <v>80</v>
      </c>
    </row>
    <row r="11" spans="1:13" x14ac:dyDescent="0.25">
      <c r="A11" t="s">
        <v>19</v>
      </c>
      <c r="B11" s="9">
        <v>9.5</v>
      </c>
      <c r="C11" s="9">
        <v>10.8</v>
      </c>
      <c r="D11" s="9">
        <v>10.8</v>
      </c>
      <c r="E11" s="9">
        <v>10.6</v>
      </c>
      <c r="F11" s="9">
        <v>10.8</v>
      </c>
      <c r="G11" s="9">
        <v>11.7</v>
      </c>
      <c r="H11" s="9">
        <v>10.9</v>
      </c>
      <c r="I11" s="9">
        <v>10.5</v>
      </c>
      <c r="J11" s="9">
        <v>10</v>
      </c>
      <c r="K11" s="9">
        <v>9.6999999999999993</v>
      </c>
      <c r="M11" t="s">
        <v>80</v>
      </c>
    </row>
    <row r="12" spans="1:13" x14ac:dyDescent="0.25">
      <c r="A12" t="s">
        <v>21</v>
      </c>
      <c r="B12" s="9">
        <v>22.8</v>
      </c>
      <c r="C12" s="9">
        <v>22.4</v>
      </c>
      <c r="D12" s="9">
        <v>22.2</v>
      </c>
      <c r="E12" s="9">
        <v>19.8</v>
      </c>
      <c r="F12" s="9">
        <v>20.399999999999999</v>
      </c>
      <c r="G12" s="9">
        <v>19.399999999999999</v>
      </c>
      <c r="H12" s="9">
        <v>19.2</v>
      </c>
      <c r="I12" s="9">
        <v>20.100000000000001</v>
      </c>
      <c r="J12" s="9">
        <v>21.2</v>
      </c>
      <c r="K12" s="9">
        <v>22.8</v>
      </c>
      <c r="M12" t="s">
        <v>80</v>
      </c>
    </row>
    <row r="13" spans="1:13" x14ac:dyDescent="0.25">
      <c r="A13" t="s">
        <v>23</v>
      </c>
      <c r="B13" s="9">
        <v>9.1999999999999993</v>
      </c>
      <c r="C13" s="9">
        <v>11.2</v>
      </c>
      <c r="D13" s="9">
        <v>12.7</v>
      </c>
      <c r="E13" s="9">
        <v>11.8</v>
      </c>
      <c r="F13" s="9">
        <v>13.2</v>
      </c>
      <c r="G13" s="9">
        <v>13.4</v>
      </c>
      <c r="H13" s="9">
        <v>14.7</v>
      </c>
      <c r="I13" s="9">
        <v>13.6</v>
      </c>
      <c r="J13" s="9">
        <v>13.1</v>
      </c>
      <c r="K13" s="9">
        <v>11.9</v>
      </c>
      <c r="M13" t="s">
        <v>80</v>
      </c>
    </row>
    <row r="14" spans="1:13" x14ac:dyDescent="0.25">
      <c r="A14" t="s">
        <v>25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0</v>
      </c>
      <c r="I14" s="9">
        <v>0</v>
      </c>
      <c r="J14" s="9">
        <v>0</v>
      </c>
      <c r="K14" s="9">
        <v>0</v>
      </c>
      <c r="M14" t="s">
        <v>80</v>
      </c>
    </row>
    <row r="15" spans="1:13" x14ac:dyDescent="0.25">
      <c r="A15" t="s">
        <v>27</v>
      </c>
      <c r="B15" s="9">
        <v>82.1</v>
      </c>
      <c r="C15" s="9">
        <v>84.2</v>
      </c>
      <c r="D15" s="9">
        <v>84.1</v>
      </c>
      <c r="E15" s="9">
        <v>81.2</v>
      </c>
      <c r="F15" s="9">
        <v>81.2</v>
      </c>
      <c r="G15" s="9">
        <v>79.8</v>
      </c>
      <c r="H15" s="9">
        <v>76.599999999999994</v>
      </c>
      <c r="I15" s="9">
        <v>74</v>
      </c>
      <c r="J15" s="9">
        <v>75.8</v>
      </c>
      <c r="K15" s="9">
        <v>73.599999999999994</v>
      </c>
      <c r="M15" t="s">
        <v>80</v>
      </c>
    </row>
    <row r="16" spans="1:13" x14ac:dyDescent="0.25">
      <c r="A16" t="s">
        <v>29</v>
      </c>
      <c r="B16" s="9">
        <v>72.8</v>
      </c>
      <c r="C16" s="9">
        <v>73.7</v>
      </c>
      <c r="D16" s="9">
        <v>70.3</v>
      </c>
      <c r="E16" s="9">
        <v>66.599999999999994</v>
      </c>
      <c r="F16" s="9">
        <v>68.099999999999994</v>
      </c>
      <c r="G16" s="9">
        <v>65.900000000000006</v>
      </c>
      <c r="H16" s="9">
        <v>65</v>
      </c>
      <c r="I16" s="9">
        <v>66.7</v>
      </c>
      <c r="J16" s="9">
        <v>67.900000000000006</v>
      </c>
      <c r="K16" s="9">
        <v>67.400000000000006</v>
      </c>
      <c r="M16" t="s">
        <v>80</v>
      </c>
    </row>
    <row r="17" spans="1:13" x14ac:dyDescent="0.25">
      <c r="A17" t="s">
        <v>31</v>
      </c>
      <c r="B17" s="9">
        <v>11.6</v>
      </c>
      <c r="C17" s="9">
        <v>10.5</v>
      </c>
      <c r="D17" s="9">
        <v>7.1</v>
      </c>
      <c r="E17" s="9">
        <v>7.3</v>
      </c>
      <c r="F17" s="9">
        <v>6.1</v>
      </c>
      <c r="G17" s="9">
        <v>7.1</v>
      </c>
      <c r="H17" s="9">
        <v>6.5</v>
      </c>
      <c r="I17" s="9">
        <v>6.8</v>
      </c>
      <c r="J17" s="9">
        <v>8.1</v>
      </c>
      <c r="K17" s="9">
        <v>6.9</v>
      </c>
      <c r="M17" t="s">
        <v>80</v>
      </c>
    </row>
    <row r="18" spans="1:13" x14ac:dyDescent="0.25">
      <c r="A18" t="s">
        <v>33</v>
      </c>
      <c r="B18" s="9">
        <v>27.1</v>
      </c>
      <c r="C18" s="9">
        <v>28.5</v>
      </c>
      <c r="D18" s="9">
        <v>29.8</v>
      </c>
      <c r="E18" s="9">
        <v>30.7</v>
      </c>
      <c r="F18" s="9">
        <v>31.1</v>
      </c>
      <c r="G18" s="9">
        <v>29.5</v>
      </c>
      <c r="H18" s="9">
        <v>28.6</v>
      </c>
      <c r="I18" s="9">
        <v>32.4</v>
      </c>
      <c r="J18" s="9">
        <v>27</v>
      </c>
      <c r="K18" s="9">
        <v>26.3</v>
      </c>
      <c r="M18" t="s">
        <v>80</v>
      </c>
    </row>
    <row r="19" spans="1:13" x14ac:dyDescent="0.25">
      <c r="A19" t="s">
        <v>34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0</v>
      </c>
      <c r="I19" s="9">
        <v>0</v>
      </c>
      <c r="J19" s="9">
        <v>0</v>
      </c>
      <c r="K19" s="9">
        <v>0</v>
      </c>
      <c r="M19" t="s">
        <v>80</v>
      </c>
    </row>
    <row r="20" spans="1:13" x14ac:dyDescent="0.25">
      <c r="A20" t="s">
        <v>36</v>
      </c>
      <c r="B20" s="9">
        <v>5.8</v>
      </c>
      <c r="C20" s="9">
        <v>6.3</v>
      </c>
      <c r="D20" s="9">
        <v>6.1</v>
      </c>
      <c r="E20" s="9">
        <v>5.7</v>
      </c>
      <c r="F20" s="9">
        <v>5.8</v>
      </c>
      <c r="G20" s="9">
        <v>6.1</v>
      </c>
      <c r="H20" s="9">
        <v>6</v>
      </c>
      <c r="I20" s="9">
        <v>5.9</v>
      </c>
      <c r="J20" s="9">
        <v>6.4</v>
      </c>
      <c r="K20" s="9">
        <v>6.3</v>
      </c>
      <c r="M20" t="s">
        <v>80</v>
      </c>
    </row>
    <row r="21" spans="1:13" x14ac:dyDescent="0.25">
      <c r="A21" t="s">
        <v>38</v>
      </c>
      <c r="B21" s="9">
        <v>33</v>
      </c>
      <c r="C21" s="9">
        <v>33.1</v>
      </c>
      <c r="D21" s="9">
        <v>32.700000000000003</v>
      </c>
      <c r="E21" s="9">
        <v>32.1</v>
      </c>
      <c r="F21" s="9">
        <v>33.1</v>
      </c>
      <c r="G21" s="9">
        <v>32.5</v>
      </c>
      <c r="H21" s="9">
        <v>32.200000000000003</v>
      </c>
      <c r="I21" s="9">
        <v>31.8</v>
      </c>
      <c r="J21" s="9">
        <v>31.5</v>
      </c>
      <c r="K21" s="9">
        <v>30.8</v>
      </c>
      <c r="M21" t="s">
        <v>80</v>
      </c>
    </row>
    <row r="22" spans="1:13" x14ac:dyDescent="0.25">
      <c r="A22" t="s">
        <v>40</v>
      </c>
      <c r="B22" s="9">
        <v>29.5</v>
      </c>
      <c r="C22" s="9">
        <v>29.9</v>
      </c>
      <c r="D22" s="9">
        <v>27.6</v>
      </c>
      <c r="E22" s="9">
        <v>26.4</v>
      </c>
      <c r="F22" s="9">
        <v>26.5</v>
      </c>
      <c r="G22" s="9">
        <v>25.5</v>
      </c>
      <c r="H22" s="9">
        <v>24.7</v>
      </c>
      <c r="I22" s="9">
        <v>23.9</v>
      </c>
      <c r="J22" s="9">
        <v>26.8</v>
      </c>
      <c r="K22" s="9">
        <v>24</v>
      </c>
      <c r="M22" t="s">
        <v>80</v>
      </c>
    </row>
    <row r="23" spans="1:13" x14ac:dyDescent="0.25">
      <c r="A23" t="s">
        <v>41</v>
      </c>
      <c r="B23" s="9">
        <v>10.9</v>
      </c>
      <c r="C23" s="9">
        <v>10.9</v>
      </c>
      <c r="D23" s="9">
        <v>12.8</v>
      </c>
      <c r="E23" s="9">
        <v>12.7</v>
      </c>
      <c r="F23" s="9">
        <v>12.8</v>
      </c>
      <c r="G23" s="9">
        <v>14.1</v>
      </c>
      <c r="H23" s="9">
        <v>14.5</v>
      </c>
      <c r="I23" s="9">
        <v>14.1</v>
      </c>
      <c r="J23" s="9">
        <v>14.2</v>
      </c>
      <c r="K23" s="9">
        <v>13</v>
      </c>
      <c r="M23" t="s">
        <v>80</v>
      </c>
    </row>
    <row r="24" spans="1:13" x14ac:dyDescent="0.25">
      <c r="A24" t="s">
        <v>43</v>
      </c>
      <c r="B24" s="9">
        <v>29.2</v>
      </c>
      <c r="C24" s="9">
        <v>35.4</v>
      </c>
      <c r="D24" s="9">
        <v>31.4</v>
      </c>
      <c r="E24" s="9">
        <v>30.7</v>
      </c>
      <c r="F24" s="9">
        <v>30.2</v>
      </c>
      <c r="G24" s="9">
        <v>31.6</v>
      </c>
      <c r="H24" s="9">
        <v>30.3</v>
      </c>
      <c r="I24" s="9">
        <v>30.2</v>
      </c>
      <c r="J24" s="9">
        <v>28.9</v>
      </c>
      <c r="K24" s="9">
        <v>26.8</v>
      </c>
      <c r="M24" t="s">
        <v>80</v>
      </c>
    </row>
    <row r="25" spans="1:13" x14ac:dyDescent="0.25">
      <c r="A25" t="s">
        <v>45</v>
      </c>
      <c r="B25" s="9">
        <v>31.8</v>
      </c>
      <c r="C25" s="9">
        <v>34</v>
      </c>
      <c r="D25" s="9">
        <v>32.799999999999997</v>
      </c>
      <c r="E25" s="9">
        <v>34.799999999999997</v>
      </c>
      <c r="F25" s="9">
        <v>36</v>
      </c>
      <c r="G25" s="9">
        <v>35</v>
      </c>
      <c r="H25" s="9">
        <v>33.9</v>
      </c>
      <c r="I25" s="9">
        <v>35.5</v>
      </c>
      <c r="J25" s="9">
        <v>35.299999999999997</v>
      </c>
      <c r="K25" s="9">
        <v>35.5</v>
      </c>
      <c r="M25" t="s">
        <v>80</v>
      </c>
    </row>
    <row r="26" spans="1:13" x14ac:dyDescent="0.25">
      <c r="A26" t="s">
        <v>47</v>
      </c>
      <c r="B26" s="9">
        <v>38.5</v>
      </c>
      <c r="C26" s="9">
        <v>38.200000000000003</v>
      </c>
      <c r="D26" s="9">
        <v>36.5</v>
      </c>
      <c r="E26" s="9">
        <v>39</v>
      </c>
      <c r="F26" s="9">
        <v>38.9</v>
      </c>
      <c r="G26" s="9">
        <v>36.6</v>
      </c>
      <c r="H26" s="9">
        <v>34.6</v>
      </c>
      <c r="I26" s="9">
        <v>32.9</v>
      </c>
      <c r="J26" s="9">
        <v>32.6</v>
      </c>
      <c r="K26" s="9">
        <v>31</v>
      </c>
      <c r="M26" t="s">
        <v>80</v>
      </c>
    </row>
    <row r="27" spans="1:13" x14ac:dyDescent="0.25">
      <c r="A27" t="s">
        <v>49</v>
      </c>
      <c r="B27" s="9">
        <v>26.8</v>
      </c>
      <c r="C27" s="9">
        <v>27.6</v>
      </c>
      <c r="D27" s="9">
        <v>28.6</v>
      </c>
      <c r="E27" s="9">
        <v>30.1</v>
      </c>
      <c r="F27" s="9">
        <v>30.7</v>
      </c>
      <c r="G27" s="9">
        <v>27</v>
      </c>
      <c r="H27" s="9">
        <v>26.8</v>
      </c>
      <c r="I27" s="9">
        <v>27.3</v>
      </c>
      <c r="J27" s="9">
        <v>29</v>
      </c>
      <c r="K27" s="9">
        <v>26.9</v>
      </c>
      <c r="M27" t="s">
        <v>80</v>
      </c>
    </row>
    <row r="28" spans="1:13" x14ac:dyDescent="0.25">
      <c r="A28" t="s">
        <v>51</v>
      </c>
      <c r="B28" s="9">
        <v>35.6</v>
      </c>
      <c r="C28" s="9">
        <v>34.799999999999997</v>
      </c>
      <c r="D28" s="9">
        <v>35.799999999999997</v>
      </c>
      <c r="E28" s="9">
        <v>33.700000000000003</v>
      </c>
      <c r="F28" s="9">
        <v>30.4</v>
      </c>
      <c r="G28" s="9">
        <v>29.5</v>
      </c>
      <c r="H28" s="9">
        <v>29.5</v>
      </c>
      <c r="I28" s="9">
        <v>30.2</v>
      </c>
      <c r="J28" s="9">
        <v>30.6</v>
      </c>
      <c r="K28" s="9">
        <v>30.6</v>
      </c>
      <c r="M28" t="s">
        <v>80</v>
      </c>
    </row>
    <row r="29" spans="1:13" x14ac:dyDescent="0.25">
      <c r="A29" t="s">
        <v>53</v>
      </c>
      <c r="B29">
        <v>10.9</v>
      </c>
      <c r="C29">
        <v>12.1</v>
      </c>
      <c r="D29">
        <v>12.1</v>
      </c>
      <c r="E29">
        <v>13.4</v>
      </c>
      <c r="F29">
        <v>13.5</v>
      </c>
      <c r="G29">
        <v>10.9</v>
      </c>
      <c r="H29">
        <v>9.4</v>
      </c>
      <c r="I29">
        <v>9.6</v>
      </c>
      <c r="J29">
        <v>9.4</v>
      </c>
      <c r="K29">
        <v>9.1</v>
      </c>
      <c r="M29" t="s">
        <v>80</v>
      </c>
    </row>
    <row r="30" spans="1:13" x14ac:dyDescent="0.25">
      <c r="A30" t="s">
        <v>55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0</v>
      </c>
      <c r="I30" s="9">
        <v>0</v>
      </c>
      <c r="J30" s="9">
        <v>0</v>
      </c>
      <c r="K30" s="9">
        <v>0</v>
      </c>
      <c r="M30" t="s">
        <v>90</v>
      </c>
    </row>
    <row r="31" spans="1:13" x14ac:dyDescent="0.25">
      <c r="A31" t="s">
        <v>57</v>
      </c>
      <c r="B31">
        <v>15.4</v>
      </c>
      <c r="C31">
        <v>15.8</v>
      </c>
      <c r="D31">
        <v>14.8</v>
      </c>
      <c r="E31">
        <v>13.3</v>
      </c>
      <c r="F31">
        <v>13.7</v>
      </c>
      <c r="G31">
        <v>12.9</v>
      </c>
      <c r="H31">
        <v>13</v>
      </c>
      <c r="I31">
        <v>15.2</v>
      </c>
      <c r="J31">
        <v>15</v>
      </c>
      <c r="K31">
        <v>14.6</v>
      </c>
      <c r="M31" t="s">
        <v>80</v>
      </c>
    </row>
    <row r="32" spans="1:13" x14ac:dyDescent="0.25">
      <c r="A32" t="s">
        <v>59</v>
      </c>
      <c r="B32">
        <v>33.799999999999997</v>
      </c>
      <c r="C32">
        <v>35.200000000000003</v>
      </c>
      <c r="D32">
        <v>34.6</v>
      </c>
      <c r="E32">
        <v>36.1</v>
      </c>
      <c r="F32">
        <v>36.200000000000003</v>
      </c>
      <c r="G32">
        <v>37.299999999999997</v>
      </c>
      <c r="H32">
        <v>37.5</v>
      </c>
      <c r="I32">
        <v>34.799999999999997</v>
      </c>
      <c r="J32">
        <v>34.700000000000003</v>
      </c>
      <c r="K32">
        <v>34.299999999999997</v>
      </c>
      <c r="M32" t="s">
        <v>80</v>
      </c>
    </row>
    <row r="33" spans="1:14" x14ac:dyDescent="0.25">
      <c r="A33" t="s">
        <v>60</v>
      </c>
      <c r="B33" s="9">
        <v>47.484276729559753</v>
      </c>
      <c r="C33" s="9">
        <v>57.142857142857139</v>
      </c>
      <c r="D33" s="9">
        <v>48.993288590604031</v>
      </c>
      <c r="E33" s="9">
        <v>61.046511627906973</v>
      </c>
      <c r="F33" s="9">
        <v>43.518518518518519</v>
      </c>
      <c r="G33" s="9">
        <v>44.444444444444443</v>
      </c>
      <c r="H33" s="9">
        <v>48.068669527896994</v>
      </c>
      <c r="I33" s="9">
        <v>62.132352941176471</v>
      </c>
      <c r="M33" t="s">
        <v>109</v>
      </c>
    </row>
    <row r="34" spans="1:14" x14ac:dyDescent="0.25">
      <c r="A34" t="s">
        <v>62</v>
      </c>
      <c r="B34" s="9">
        <v>10.751587139053861</v>
      </c>
      <c r="C34" s="9">
        <v>5.0368033648790753</v>
      </c>
      <c r="D34" s="9">
        <v>4.4880636604774535</v>
      </c>
      <c r="E34" s="9">
        <v>5.3378978065170539</v>
      </c>
      <c r="F34" s="9">
        <v>3.7231633300117766</v>
      </c>
      <c r="G34" s="9">
        <v>2.6536846124474991</v>
      </c>
      <c r="H34" s="9">
        <v>2.0513768249861393</v>
      </c>
      <c r="I34" s="9">
        <v>2.4865350089766607</v>
      </c>
      <c r="J34" s="9">
        <v>2.7838627236217599</v>
      </c>
      <c r="K34" s="9">
        <v>3.2854594949779403</v>
      </c>
      <c r="L34" s="9">
        <v>3.1014781898975241</v>
      </c>
      <c r="M34" t="s">
        <v>109</v>
      </c>
    </row>
    <row r="35" spans="1:14" x14ac:dyDescent="0.25">
      <c r="A35" t="s">
        <v>64</v>
      </c>
      <c r="B35" s="9">
        <v>54.461110252048861</v>
      </c>
      <c r="C35" s="9">
        <v>53.165488810365133</v>
      </c>
      <c r="D35" s="9">
        <v>45.075695914048509</v>
      </c>
      <c r="E35" s="9">
        <v>43.620092378752886</v>
      </c>
      <c r="F35" s="9">
        <v>42.316952273049139</v>
      </c>
      <c r="G35" s="9">
        <v>43.393453573814291</v>
      </c>
      <c r="H35" s="9">
        <v>35.243749286448221</v>
      </c>
      <c r="I35" s="9">
        <v>34.70550981633945</v>
      </c>
      <c r="J35" s="9">
        <v>29.714605484051482</v>
      </c>
      <c r="K35" s="9">
        <v>23.450929033314235</v>
      </c>
      <c r="L35" s="9">
        <v>23.800034656038815</v>
      </c>
      <c r="M35" t="s">
        <v>109</v>
      </c>
    </row>
    <row r="36" spans="1:14" x14ac:dyDescent="0.25">
      <c r="A36" t="s">
        <v>66</v>
      </c>
      <c r="B36" s="9">
        <v>1.4060502769492971</v>
      </c>
      <c r="C36" s="9">
        <v>1.2970168612191959</v>
      </c>
      <c r="D36" s="9">
        <v>0.76970443349753692</v>
      </c>
      <c r="E36" s="9">
        <v>0.65340909090909083</v>
      </c>
      <c r="F36" s="9">
        <v>2.2446257737760269</v>
      </c>
      <c r="G36" s="9">
        <v>1.3871625674865027</v>
      </c>
      <c r="H36" s="9">
        <v>0.45360824742268047</v>
      </c>
      <c r="I36" s="9">
        <v>1.1756505576208178</v>
      </c>
      <c r="J36" s="9">
        <v>0.82725060827250596</v>
      </c>
      <c r="K36" s="9">
        <v>1.5943641082684465</v>
      </c>
      <c r="L36" s="9">
        <v>0.75716778133178253</v>
      </c>
      <c r="M36" t="s">
        <v>109</v>
      </c>
    </row>
    <row r="37" spans="1:14" x14ac:dyDescent="0.25">
      <c r="A37" t="s">
        <v>68</v>
      </c>
      <c r="C37" s="13">
        <v>37.207602339181285</v>
      </c>
      <c r="D37" s="13">
        <v>33.236994219653177</v>
      </c>
      <c r="E37" s="13">
        <v>31.215469613259668</v>
      </c>
      <c r="F37" s="13">
        <v>29.585398828301035</v>
      </c>
      <c r="G37" s="13">
        <v>27.41419739927521</v>
      </c>
      <c r="H37" s="13">
        <v>22.144657746751989</v>
      </c>
      <c r="I37" s="13">
        <v>20.88870815696567</v>
      </c>
      <c r="J37" s="13">
        <v>21.633582225459843</v>
      </c>
      <c r="K37" s="13">
        <v>22.566371681415927</v>
      </c>
      <c r="L37" s="13">
        <v>21.407986825854262</v>
      </c>
      <c r="M37" t="s">
        <v>109</v>
      </c>
    </row>
    <row r="39" spans="1:14" x14ac:dyDescent="0.25">
      <c r="A39" t="s">
        <v>78</v>
      </c>
      <c r="B39" t="s">
        <v>102</v>
      </c>
    </row>
    <row r="41" spans="1:14" x14ac:dyDescent="0.25">
      <c r="C41" t="s">
        <v>141</v>
      </c>
      <c r="D41" t="s">
        <v>142</v>
      </c>
      <c r="E41" t="s">
        <v>143</v>
      </c>
      <c r="F41" t="s">
        <v>144</v>
      </c>
      <c r="G41" t="s">
        <v>178</v>
      </c>
      <c r="H41" t="s">
        <v>145</v>
      </c>
      <c r="I41" t="s">
        <v>146</v>
      </c>
      <c r="J41" t="s">
        <v>147</v>
      </c>
      <c r="K41" t="s">
        <v>148</v>
      </c>
      <c r="L41" t="s">
        <v>158</v>
      </c>
      <c r="M41" t="s">
        <v>185</v>
      </c>
      <c r="N41" t="s">
        <v>188</v>
      </c>
    </row>
    <row r="42" spans="1:14" x14ac:dyDescent="0.25">
      <c r="A42" t="s">
        <v>79</v>
      </c>
      <c r="B42" t="s">
        <v>80</v>
      </c>
      <c r="D42" t="s">
        <v>103</v>
      </c>
      <c r="E42" s="12" t="s">
        <v>104</v>
      </c>
      <c r="F42" s="7" t="s">
        <v>105</v>
      </c>
      <c r="G42" s="7"/>
      <c r="H42" t="s">
        <v>150</v>
      </c>
      <c r="M42" t="s">
        <v>186</v>
      </c>
      <c r="N42" t="s">
        <v>187</v>
      </c>
    </row>
    <row r="43" spans="1:14" x14ac:dyDescent="0.25">
      <c r="B43" t="s">
        <v>81</v>
      </c>
      <c r="C43" t="s">
        <v>113</v>
      </c>
      <c r="D43" t="s">
        <v>159</v>
      </c>
      <c r="E43" t="s">
        <v>160</v>
      </c>
      <c r="F43" s="7" t="s">
        <v>70</v>
      </c>
      <c r="G43" s="7"/>
      <c r="H43" t="s">
        <v>150</v>
      </c>
      <c r="K43" t="s">
        <v>108</v>
      </c>
      <c r="M43" t="s">
        <v>190</v>
      </c>
    </row>
    <row r="44" spans="1:14" x14ac:dyDescent="0.25">
      <c r="B44" t="s">
        <v>90</v>
      </c>
      <c r="C44" t="s">
        <v>55</v>
      </c>
      <c r="D44" t="s">
        <v>175</v>
      </c>
      <c r="E44" t="s">
        <v>174</v>
      </c>
      <c r="F44" s="7" t="s">
        <v>72</v>
      </c>
      <c r="G44" s="7" t="s">
        <v>75</v>
      </c>
      <c r="H44" t="s">
        <v>150</v>
      </c>
      <c r="J44">
        <v>2018</v>
      </c>
      <c r="K44" t="s">
        <v>177</v>
      </c>
      <c r="L44" t="s">
        <v>176</v>
      </c>
    </row>
    <row r="46" spans="1:14" x14ac:dyDescent="0.25">
      <c r="A46" t="s">
        <v>82</v>
      </c>
      <c r="B46" t="s">
        <v>83</v>
      </c>
      <c r="C46" t="s">
        <v>110</v>
      </c>
    </row>
  </sheetData>
  <hyperlinks>
    <hyperlink ref="F42" r:id="rId1" xr:uid="{118094AD-83B4-4644-B64E-48DEA1034CA4}"/>
    <hyperlink ref="G44" r:id="rId2" xr:uid="{511BF135-FA4E-4F6A-9CBC-CB544BEC59DC}"/>
    <hyperlink ref="F43" r:id="rId3" xr:uid="{AFA92610-1912-4FF6-9F34-EBC61F8C6267}"/>
    <hyperlink ref="F44" r:id="rId4" xr:uid="{4307FEAA-CDAE-49F8-BBE8-7A084FFC716E}"/>
  </hyperlink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6"/>
  <sheetViews>
    <sheetView topLeftCell="A8" workbookViewId="0">
      <selection activeCell="M41" sqref="M41:N43"/>
    </sheetView>
  </sheetViews>
  <sheetFormatPr baseColWidth="10" defaultRowHeight="15" x14ac:dyDescent="0.25"/>
  <sheetData>
    <row r="1" spans="1:13" x14ac:dyDescent="0.25">
      <c r="A1" t="s">
        <v>123</v>
      </c>
      <c r="B1">
        <v>2010</v>
      </c>
      <c r="C1">
        <v>2011</v>
      </c>
      <c r="D1">
        <v>2012</v>
      </c>
      <c r="E1">
        <v>2013</v>
      </c>
      <c r="F1">
        <v>2014</v>
      </c>
      <c r="G1">
        <v>2015</v>
      </c>
      <c r="H1">
        <v>2016</v>
      </c>
      <c r="I1">
        <v>2017</v>
      </c>
      <c r="J1">
        <v>2018</v>
      </c>
      <c r="K1">
        <v>2019</v>
      </c>
      <c r="L1">
        <v>2020</v>
      </c>
      <c r="M1" t="s">
        <v>87</v>
      </c>
    </row>
    <row r="2" spans="1:13" x14ac:dyDescent="0.25">
      <c r="A2" t="s">
        <v>1</v>
      </c>
      <c r="B2">
        <v>14.6</v>
      </c>
      <c r="C2">
        <v>14.8</v>
      </c>
      <c r="D2">
        <v>16.399999999999999</v>
      </c>
      <c r="E2">
        <v>15.9</v>
      </c>
      <c r="F2">
        <v>15.9</v>
      </c>
      <c r="G2">
        <v>15.2</v>
      </c>
      <c r="H2">
        <v>14.7</v>
      </c>
      <c r="I2">
        <v>15.7</v>
      </c>
      <c r="J2">
        <v>12.5</v>
      </c>
      <c r="K2">
        <v>11.4</v>
      </c>
      <c r="M2" t="s">
        <v>80</v>
      </c>
    </row>
    <row r="3" spans="1:13" x14ac:dyDescent="0.25">
      <c r="A3" t="s">
        <v>3</v>
      </c>
      <c r="B3">
        <v>33.6</v>
      </c>
      <c r="C3">
        <v>24.9</v>
      </c>
      <c r="D3">
        <v>30.5</v>
      </c>
      <c r="E3">
        <v>27.5</v>
      </c>
      <c r="F3">
        <v>26.9</v>
      </c>
      <c r="G3">
        <v>27.4</v>
      </c>
      <c r="H3">
        <v>27.3</v>
      </c>
      <c r="I3">
        <v>24.8</v>
      </c>
      <c r="J3">
        <v>24.5</v>
      </c>
      <c r="K3">
        <v>31.8</v>
      </c>
      <c r="M3" t="s">
        <v>80</v>
      </c>
    </row>
    <row r="4" spans="1:13" x14ac:dyDescent="0.25">
      <c r="A4" t="s">
        <v>5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</v>
      </c>
      <c r="J4">
        <v>0</v>
      </c>
      <c r="K4">
        <v>0.1</v>
      </c>
      <c r="M4" t="s">
        <v>80</v>
      </c>
    </row>
    <row r="5" spans="1:13" x14ac:dyDescent="0.25">
      <c r="A5" t="s">
        <v>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M5" t="s">
        <v>80</v>
      </c>
    </row>
    <row r="6" spans="1:13" x14ac:dyDescent="0.25">
      <c r="A6" t="s">
        <v>9</v>
      </c>
      <c r="B6">
        <v>10.8</v>
      </c>
      <c r="C6">
        <v>9.4</v>
      </c>
      <c r="D6">
        <v>10.1</v>
      </c>
      <c r="E6">
        <v>10.199999999999999</v>
      </c>
      <c r="F6">
        <v>9.9</v>
      </c>
      <c r="G6">
        <v>9.1</v>
      </c>
      <c r="H6">
        <v>8.6999999999999993</v>
      </c>
      <c r="I6">
        <v>8.6999999999999993</v>
      </c>
      <c r="J6">
        <v>7.5</v>
      </c>
      <c r="K6">
        <v>8</v>
      </c>
      <c r="M6" t="s">
        <v>80</v>
      </c>
    </row>
    <row r="7" spans="1:13" x14ac:dyDescent="0.2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M7" t="s">
        <v>80</v>
      </c>
    </row>
    <row r="8" spans="1:13" x14ac:dyDescent="0.25">
      <c r="A8" t="s">
        <v>13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M8" t="s">
        <v>80</v>
      </c>
    </row>
    <row r="9" spans="1:13" x14ac:dyDescent="0.25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M9" t="s">
        <v>80</v>
      </c>
    </row>
    <row r="10" spans="1:13" x14ac:dyDescent="0.25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M10" t="s">
        <v>80</v>
      </c>
    </row>
    <row r="11" spans="1:13" x14ac:dyDescent="0.25">
      <c r="A11" t="s">
        <v>19</v>
      </c>
      <c r="B11">
        <v>3</v>
      </c>
      <c r="C11">
        <v>2.9</v>
      </c>
      <c r="D11">
        <v>3</v>
      </c>
      <c r="E11">
        <v>3</v>
      </c>
      <c r="F11">
        <v>2.9</v>
      </c>
      <c r="G11">
        <v>2.9</v>
      </c>
      <c r="H11">
        <v>2.8</v>
      </c>
      <c r="I11">
        <v>2.4</v>
      </c>
      <c r="J11">
        <v>2.2999999999999998</v>
      </c>
      <c r="K11">
        <v>2.4</v>
      </c>
      <c r="M11" t="s">
        <v>80</v>
      </c>
    </row>
    <row r="12" spans="1:13" x14ac:dyDescent="0.25">
      <c r="A12" t="s">
        <v>21</v>
      </c>
      <c r="B12">
        <v>8.1999999999999993</v>
      </c>
      <c r="C12">
        <v>6.4</v>
      </c>
      <c r="D12">
        <v>7.3</v>
      </c>
      <c r="E12">
        <v>7.3</v>
      </c>
      <c r="F12">
        <v>6.9</v>
      </c>
      <c r="G12">
        <v>7.8</v>
      </c>
      <c r="H12">
        <v>7.4</v>
      </c>
      <c r="I12">
        <v>6.3</v>
      </c>
      <c r="J12">
        <v>5.2</v>
      </c>
      <c r="K12">
        <v>6.5</v>
      </c>
      <c r="M12" t="s">
        <v>80</v>
      </c>
    </row>
    <row r="13" spans="1:13" x14ac:dyDescent="0.25">
      <c r="A13" t="s">
        <v>23</v>
      </c>
      <c r="B13">
        <v>0.1</v>
      </c>
      <c r="C13">
        <v>0.1</v>
      </c>
      <c r="D13">
        <v>0.1</v>
      </c>
      <c r="E13">
        <v>0.1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M13" t="s">
        <v>80</v>
      </c>
    </row>
    <row r="14" spans="1:13" x14ac:dyDescent="0.25">
      <c r="A14" t="s">
        <v>25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M14" t="s">
        <v>80</v>
      </c>
    </row>
    <row r="15" spans="1:13" x14ac:dyDescent="0.25">
      <c r="A15" t="s">
        <v>27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M15" t="s">
        <v>80</v>
      </c>
    </row>
    <row r="16" spans="1:13" x14ac:dyDescent="0.25">
      <c r="A16" t="s">
        <v>29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M16" t="s">
        <v>80</v>
      </c>
    </row>
    <row r="17" spans="1:13" x14ac:dyDescent="0.25">
      <c r="A17" t="s">
        <v>31</v>
      </c>
      <c r="B17">
        <v>12.9</v>
      </c>
      <c r="C17">
        <v>11.1</v>
      </c>
      <c r="D17">
        <v>8.9</v>
      </c>
      <c r="E17">
        <v>10.5</v>
      </c>
      <c r="F17">
        <v>8.4</v>
      </c>
      <c r="G17">
        <v>8</v>
      </c>
      <c r="H17">
        <v>6.2</v>
      </c>
      <c r="I17">
        <v>6.2</v>
      </c>
      <c r="J17">
        <v>7.5</v>
      </c>
      <c r="K17">
        <v>8.1999999999999993</v>
      </c>
      <c r="M17" t="s">
        <v>80</v>
      </c>
    </row>
    <row r="18" spans="1:13" x14ac:dyDescent="0.25">
      <c r="A18" t="s">
        <v>33</v>
      </c>
      <c r="B18">
        <v>7.4</v>
      </c>
      <c r="C18">
        <v>5.7</v>
      </c>
      <c r="D18">
        <v>6.4</v>
      </c>
      <c r="E18">
        <v>6.1</v>
      </c>
      <c r="F18">
        <v>5.5</v>
      </c>
      <c r="G18">
        <v>5.4</v>
      </c>
      <c r="H18">
        <v>5.4</v>
      </c>
      <c r="I18">
        <v>4.8</v>
      </c>
      <c r="J18">
        <v>4.0999999999999996</v>
      </c>
      <c r="K18">
        <v>5.2</v>
      </c>
      <c r="M18" t="s">
        <v>80</v>
      </c>
    </row>
    <row r="19" spans="1:13" x14ac:dyDescent="0.25">
      <c r="A19" t="s">
        <v>34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M19" t="s">
        <v>80</v>
      </c>
    </row>
    <row r="20" spans="1:13" x14ac:dyDescent="0.25">
      <c r="A20" t="s">
        <v>36</v>
      </c>
      <c r="B20">
        <v>45.8</v>
      </c>
      <c r="C20">
        <v>45.6</v>
      </c>
      <c r="D20">
        <v>47.2</v>
      </c>
      <c r="E20">
        <v>46</v>
      </c>
      <c r="F20">
        <v>46.1</v>
      </c>
      <c r="G20">
        <v>45.4</v>
      </c>
      <c r="H20">
        <v>44.3</v>
      </c>
      <c r="I20">
        <v>44.7</v>
      </c>
      <c r="J20">
        <v>43.2</v>
      </c>
      <c r="K20">
        <v>42.7</v>
      </c>
      <c r="M20" t="s">
        <v>80</v>
      </c>
    </row>
    <row r="21" spans="1:13" x14ac:dyDescent="0.25">
      <c r="A21" t="s">
        <v>38</v>
      </c>
      <c r="B21">
        <v>4</v>
      </c>
      <c r="C21">
        <v>3.4</v>
      </c>
      <c r="D21">
        <v>3.7</v>
      </c>
      <c r="E21">
        <v>3.9</v>
      </c>
      <c r="F21">
        <v>3.5</v>
      </c>
      <c r="G21">
        <v>2.8</v>
      </c>
      <c r="H21">
        <v>3</v>
      </c>
      <c r="I21">
        <v>2.9</v>
      </c>
      <c r="J21">
        <v>2.1</v>
      </c>
      <c r="K21">
        <v>2.4</v>
      </c>
      <c r="M21" t="s">
        <v>80</v>
      </c>
    </row>
    <row r="22" spans="1:13" x14ac:dyDescent="0.25">
      <c r="A22" t="s">
        <v>40</v>
      </c>
      <c r="B22">
        <v>0.1</v>
      </c>
      <c r="C22">
        <v>0.1</v>
      </c>
      <c r="D22">
        <v>0.1</v>
      </c>
      <c r="E22">
        <v>0</v>
      </c>
      <c r="F22">
        <v>0.1</v>
      </c>
      <c r="G22">
        <v>0</v>
      </c>
      <c r="H22">
        <v>0.1</v>
      </c>
      <c r="I22">
        <v>0.1</v>
      </c>
      <c r="J22">
        <v>0.1</v>
      </c>
      <c r="K22">
        <v>0</v>
      </c>
      <c r="M22" t="s">
        <v>80</v>
      </c>
    </row>
    <row r="23" spans="1:13" x14ac:dyDescent="0.25">
      <c r="A23" t="s">
        <v>41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M23" t="s">
        <v>80</v>
      </c>
    </row>
    <row r="24" spans="1:13" x14ac:dyDescent="0.25">
      <c r="A24" t="s">
        <v>43</v>
      </c>
      <c r="B24">
        <v>33.799999999999997</v>
      </c>
      <c r="C24">
        <v>27.4</v>
      </c>
      <c r="D24">
        <v>29.2</v>
      </c>
      <c r="E24">
        <v>29</v>
      </c>
      <c r="F24">
        <v>29</v>
      </c>
      <c r="G24">
        <v>30.4</v>
      </c>
      <c r="H24">
        <v>29.4</v>
      </c>
      <c r="I24">
        <v>27.4</v>
      </c>
      <c r="J24">
        <v>27.1</v>
      </c>
      <c r="K24">
        <v>28.1</v>
      </c>
      <c r="M24" t="s">
        <v>80</v>
      </c>
    </row>
    <row r="25" spans="1:13" x14ac:dyDescent="0.25">
      <c r="A25" t="s">
        <v>45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M25" t="s">
        <v>80</v>
      </c>
    </row>
    <row r="26" spans="1:13" x14ac:dyDescent="0.25">
      <c r="A26" t="s">
        <v>47</v>
      </c>
      <c r="B26">
        <v>5.6</v>
      </c>
      <c r="C26">
        <v>4.5</v>
      </c>
      <c r="D26">
        <v>4.7</v>
      </c>
      <c r="E26">
        <v>4.5999999999999996</v>
      </c>
      <c r="F26">
        <v>4</v>
      </c>
      <c r="G26">
        <v>3.2</v>
      </c>
      <c r="H26">
        <v>3.7</v>
      </c>
      <c r="I26">
        <v>3.6</v>
      </c>
      <c r="J26">
        <v>3</v>
      </c>
      <c r="K26">
        <v>3.6</v>
      </c>
      <c r="M26" t="s">
        <v>80</v>
      </c>
    </row>
    <row r="27" spans="1:13" x14ac:dyDescent="0.25">
      <c r="A27" t="s">
        <v>49</v>
      </c>
      <c r="B27">
        <v>0.2</v>
      </c>
      <c r="C27">
        <v>0.3</v>
      </c>
      <c r="D27">
        <v>0.4</v>
      </c>
      <c r="E27">
        <v>0.4</v>
      </c>
      <c r="F27">
        <v>0.4</v>
      </c>
      <c r="G27">
        <v>0.4</v>
      </c>
      <c r="H27">
        <v>0.3</v>
      </c>
      <c r="I27">
        <v>0.3</v>
      </c>
      <c r="J27">
        <v>0.4</v>
      </c>
      <c r="K27">
        <v>0.3</v>
      </c>
      <c r="M27" t="s">
        <v>80</v>
      </c>
    </row>
    <row r="28" spans="1:13" x14ac:dyDescent="0.25">
      <c r="A28" t="s">
        <v>51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0.1</v>
      </c>
      <c r="K28">
        <v>0.1</v>
      </c>
      <c r="M28" t="s">
        <v>80</v>
      </c>
    </row>
    <row r="29" spans="1:13" x14ac:dyDescent="0.25">
      <c r="A29" t="s">
        <v>53</v>
      </c>
      <c r="B29">
        <v>0.1</v>
      </c>
      <c r="C29">
        <v>0.1</v>
      </c>
      <c r="D29">
        <v>0.1</v>
      </c>
      <c r="E29">
        <v>0.1</v>
      </c>
      <c r="F29">
        <v>0.1</v>
      </c>
      <c r="G29">
        <v>0.1</v>
      </c>
      <c r="H29">
        <v>0.1</v>
      </c>
      <c r="I29">
        <v>0.1</v>
      </c>
      <c r="J29">
        <v>0.1</v>
      </c>
      <c r="K29">
        <v>0.1</v>
      </c>
      <c r="M29" t="s">
        <v>80</v>
      </c>
    </row>
    <row r="30" spans="1:13" x14ac:dyDescent="0.25">
      <c r="A30" t="s">
        <v>55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M30" t="s">
        <v>90</v>
      </c>
    </row>
    <row r="31" spans="1:13" x14ac:dyDescent="0.25">
      <c r="A31" t="s">
        <v>57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M31" t="s">
        <v>80</v>
      </c>
    </row>
    <row r="32" spans="1:13" x14ac:dyDescent="0.25">
      <c r="A32" t="s">
        <v>59</v>
      </c>
      <c r="B32">
        <v>0.1</v>
      </c>
      <c r="C32">
        <v>0.1</v>
      </c>
      <c r="D32">
        <v>0.2</v>
      </c>
      <c r="E32">
        <v>0.1</v>
      </c>
      <c r="F32">
        <v>0.1</v>
      </c>
      <c r="G32">
        <v>0.1</v>
      </c>
      <c r="H32">
        <v>0.1</v>
      </c>
      <c r="I32">
        <v>0.1</v>
      </c>
      <c r="J32">
        <v>0.1</v>
      </c>
      <c r="K32">
        <v>0.1</v>
      </c>
      <c r="M32" t="s">
        <v>80</v>
      </c>
    </row>
    <row r="33" spans="1:14" x14ac:dyDescent="0.25">
      <c r="A33" t="s">
        <v>60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M33" t="s">
        <v>109</v>
      </c>
    </row>
    <row r="34" spans="1:14" x14ac:dyDescent="0.25">
      <c r="A34" t="s">
        <v>62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M34" t="s">
        <v>109</v>
      </c>
    </row>
    <row r="35" spans="1:14" x14ac:dyDescent="0.25">
      <c r="A35" t="s">
        <v>64</v>
      </c>
      <c r="B35" s="9">
        <f>100-ModalSplit_road_his!B35-ModalSplit_rail_his!B35</f>
        <v>19.421679294881706</v>
      </c>
      <c r="C35" s="9">
        <f>100-ModalSplit_road_his!C35-ModalSplit_rail_his!C35</f>
        <v>18.757361601884568</v>
      </c>
      <c r="D35" s="9">
        <f>100-ModalSplit_road_his!D35-ModalSplit_rail_his!D35</f>
        <v>14.65082207390526</v>
      </c>
      <c r="E35" s="9">
        <f>100-ModalSplit_road_his!E35-ModalSplit_rail_his!E35</f>
        <v>15.61778290993071</v>
      </c>
      <c r="F35" s="9">
        <f>100-ModalSplit_road_his!F35-ModalSplit_rail_his!F35</f>
        <v>15.776802152669596</v>
      </c>
      <c r="G35" s="9">
        <f>100-ModalSplit_road_his!G35-ModalSplit_rail_his!G35</f>
        <v>16.887107548430201</v>
      </c>
      <c r="H35" s="9">
        <f>100-ModalSplit_road_his!H35-ModalSplit_rail_his!H35</f>
        <v>15.675305400159843</v>
      </c>
      <c r="I35" s="9">
        <f>100-ModalSplit_road_his!I35-ModalSplit_rail_his!I35</f>
        <v>12.729575680810647</v>
      </c>
      <c r="J35" s="9">
        <f>100-ModalSplit_road_his!J35-ModalSplit_rail_his!J35</f>
        <v>10.193993657899647</v>
      </c>
      <c r="K35" s="9">
        <f>100-ModalSplit_road_his!K35-ModalSplit_rail_his!K35</f>
        <v>9.6341163951870392</v>
      </c>
      <c r="L35" s="9">
        <f>100-ModalSplit_road_his!L35-ModalSplit_rail_his!L35</f>
        <v>9.1318662276901712</v>
      </c>
      <c r="M35" t="s">
        <v>109</v>
      </c>
    </row>
    <row r="36" spans="1:14" x14ac:dyDescent="0.25">
      <c r="A36" t="s">
        <v>66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M36" t="s">
        <v>109</v>
      </c>
    </row>
    <row r="37" spans="1:14" x14ac:dyDescent="0.25">
      <c r="A37" t="s">
        <v>68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M37" t="s">
        <v>109</v>
      </c>
    </row>
    <row r="39" spans="1:14" x14ac:dyDescent="0.25">
      <c r="A39" t="s">
        <v>78</v>
      </c>
      <c r="B39" t="s">
        <v>102</v>
      </c>
    </row>
    <row r="41" spans="1:14" x14ac:dyDescent="0.25">
      <c r="C41" t="s">
        <v>141</v>
      </c>
      <c r="D41" t="s">
        <v>142</v>
      </c>
      <c r="E41" t="s">
        <v>143</v>
      </c>
      <c r="F41" t="s">
        <v>144</v>
      </c>
      <c r="G41" t="s">
        <v>178</v>
      </c>
      <c r="H41" t="s">
        <v>145</v>
      </c>
      <c r="I41" t="s">
        <v>146</v>
      </c>
      <c r="J41" t="s">
        <v>147</v>
      </c>
      <c r="K41" t="s">
        <v>148</v>
      </c>
      <c r="L41" t="s">
        <v>158</v>
      </c>
      <c r="M41" t="s">
        <v>185</v>
      </c>
      <c r="N41" t="s">
        <v>188</v>
      </c>
    </row>
    <row r="42" spans="1:14" x14ac:dyDescent="0.25">
      <c r="A42" t="s">
        <v>79</v>
      </c>
      <c r="B42" t="s">
        <v>80</v>
      </c>
      <c r="D42" t="s">
        <v>103</v>
      </c>
      <c r="E42" s="12" t="s">
        <v>104</v>
      </c>
      <c r="F42" s="7" t="s">
        <v>105</v>
      </c>
      <c r="G42" s="7"/>
      <c r="H42" t="s">
        <v>150</v>
      </c>
      <c r="M42" t="s">
        <v>186</v>
      </c>
      <c r="N42" t="s">
        <v>187</v>
      </c>
    </row>
    <row r="43" spans="1:14" x14ac:dyDescent="0.25">
      <c r="B43" t="s">
        <v>81</v>
      </c>
      <c r="C43" t="s">
        <v>113</v>
      </c>
      <c r="D43" t="s">
        <v>159</v>
      </c>
      <c r="E43" t="s">
        <v>160</v>
      </c>
      <c r="F43" s="7" t="s">
        <v>70</v>
      </c>
      <c r="G43" s="7"/>
      <c r="H43" t="s">
        <v>150</v>
      </c>
      <c r="K43" t="s">
        <v>108</v>
      </c>
      <c r="M43" t="s">
        <v>190</v>
      </c>
    </row>
    <row r="44" spans="1:14" x14ac:dyDescent="0.25">
      <c r="B44" t="s">
        <v>90</v>
      </c>
      <c r="C44" t="s">
        <v>55</v>
      </c>
      <c r="D44" t="s">
        <v>175</v>
      </c>
      <c r="E44" t="s">
        <v>174</v>
      </c>
      <c r="F44" s="7" t="s">
        <v>72</v>
      </c>
      <c r="G44" s="7" t="s">
        <v>75</v>
      </c>
      <c r="H44" t="s">
        <v>150</v>
      </c>
      <c r="J44">
        <v>2018</v>
      </c>
      <c r="K44" t="s">
        <v>177</v>
      </c>
      <c r="L44" t="s">
        <v>176</v>
      </c>
    </row>
    <row r="46" spans="1:14" x14ac:dyDescent="0.25">
      <c r="A46" t="s">
        <v>82</v>
      </c>
      <c r="B46" t="s">
        <v>83</v>
      </c>
      <c r="C46" t="s">
        <v>110</v>
      </c>
    </row>
  </sheetData>
  <hyperlinks>
    <hyperlink ref="F42" r:id="rId1" xr:uid="{FBEE2978-3EB1-4D17-B7D8-91C323BC0E9D}"/>
    <hyperlink ref="G44" r:id="rId2" xr:uid="{308F48E6-3646-45B4-AD35-3F20EEE0A2A7}"/>
    <hyperlink ref="F43" r:id="rId3" xr:uid="{6C4795D6-E8C2-422F-B510-AD5DD2E57056}"/>
    <hyperlink ref="F44" r:id="rId4" xr:uid="{45AB1682-D110-495D-AF99-86680F8A89DC}"/>
  </hyperlink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967F5-630D-422B-A1E1-F51EC6D72385}">
  <dimension ref="A1:F37"/>
  <sheetViews>
    <sheetView workbookViewId="0">
      <selection activeCell="C2" sqref="C2:F37"/>
    </sheetView>
  </sheetViews>
  <sheetFormatPr baseColWidth="10" defaultRowHeight="15" x14ac:dyDescent="0.25"/>
  <sheetData>
    <row r="1" spans="1:6" x14ac:dyDescent="0.25">
      <c r="A1" t="s">
        <v>123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1</v>
      </c>
      <c r="B2">
        <v>75.3</v>
      </c>
      <c r="C2">
        <f>B2</f>
        <v>75.3</v>
      </c>
      <c r="D2">
        <f t="shared" ref="D2:F2" si="0">C2</f>
        <v>75.3</v>
      </c>
      <c r="E2">
        <f t="shared" si="0"/>
        <v>75.3</v>
      </c>
      <c r="F2">
        <f t="shared" si="0"/>
        <v>75.3</v>
      </c>
    </row>
    <row r="3" spans="1:6" x14ac:dyDescent="0.25">
      <c r="A3" t="s">
        <v>3</v>
      </c>
      <c r="B3">
        <v>56.2</v>
      </c>
      <c r="C3">
        <f t="shared" ref="C3:F3" si="1">B3</f>
        <v>56.2</v>
      </c>
      <c r="D3">
        <f t="shared" si="1"/>
        <v>56.2</v>
      </c>
      <c r="E3">
        <f t="shared" si="1"/>
        <v>56.2</v>
      </c>
      <c r="F3">
        <f t="shared" si="1"/>
        <v>56.2</v>
      </c>
    </row>
    <row r="4" spans="1:6" x14ac:dyDescent="0.25">
      <c r="A4" t="s">
        <v>5</v>
      </c>
      <c r="B4">
        <v>72.400000000000006</v>
      </c>
      <c r="C4">
        <f t="shared" ref="C4:F4" si="2">B4</f>
        <v>72.400000000000006</v>
      </c>
      <c r="D4">
        <f t="shared" si="2"/>
        <v>72.400000000000006</v>
      </c>
      <c r="E4">
        <f t="shared" si="2"/>
        <v>72.400000000000006</v>
      </c>
      <c r="F4">
        <f t="shared" si="2"/>
        <v>72.400000000000006</v>
      </c>
    </row>
    <row r="5" spans="1:6" x14ac:dyDescent="0.25">
      <c r="A5" t="s">
        <v>7</v>
      </c>
      <c r="B5">
        <v>88.2</v>
      </c>
      <c r="C5">
        <f t="shared" ref="C5:F5" si="3">B5</f>
        <v>88.2</v>
      </c>
      <c r="D5">
        <f t="shared" si="3"/>
        <v>88.2</v>
      </c>
      <c r="E5">
        <f t="shared" si="3"/>
        <v>88.2</v>
      </c>
      <c r="F5">
        <f t="shared" si="3"/>
        <v>88.2</v>
      </c>
    </row>
    <row r="6" spans="1:6" x14ac:dyDescent="0.25">
      <c r="A6" t="s">
        <v>9</v>
      </c>
      <c r="B6">
        <v>73.599999999999994</v>
      </c>
      <c r="C6">
        <f t="shared" ref="C6:F6" si="4">B6</f>
        <v>73.599999999999994</v>
      </c>
      <c r="D6">
        <f t="shared" si="4"/>
        <v>73.599999999999994</v>
      </c>
      <c r="E6">
        <f t="shared" si="4"/>
        <v>73.599999999999994</v>
      </c>
      <c r="F6">
        <f t="shared" si="4"/>
        <v>73.599999999999994</v>
      </c>
    </row>
    <row r="7" spans="1:6" x14ac:dyDescent="0.25">
      <c r="A7" t="s">
        <v>11</v>
      </c>
      <c r="B7">
        <v>53.8</v>
      </c>
      <c r="C7">
        <f t="shared" ref="C7:F7" si="5">B7</f>
        <v>53.8</v>
      </c>
      <c r="D7">
        <f t="shared" si="5"/>
        <v>53.8</v>
      </c>
      <c r="E7">
        <f t="shared" si="5"/>
        <v>53.8</v>
      </c>
      <c r="F7">
        <f t="shared" si="5"/>
        <v>53.8</v>
      </c>
    </row>
    <row r="8" spans="1:6" x14ac:dyDescent="0.25">
      <c r="A8" t="s">
        <v>13</v>
      </c>
      <c r="B8">
        <v>99.2</v>
      </c>
      <c r="C8">
        <f t="shared" ref="C8:F8" si="6">B8</f>
        <v>99.2</v>
      </c>
      <c r="D8">
        <f t="shared" si="6"/>
        <v>99.2</v>
      </c>
      <c r="E8">
        <f t="shared" si="6"/>
        <v>99.2</v>
      </c>
      <c r="F8">
        <f t="shared" si="6"/>
        <v>99.2</v>
      </c>
    </row>
    <row r="9" spans="1:6" x14ac:dyDescent="0.25">
      <c r="A9" t="s">
        <v>15</v>
      </c>
      <c r="B9">
        <v>97.9</v>
      </c>
      <c r="C9">
        <f t="shared" ref="C9:F9" si="7">B9</f>
        <v>97.9</v>
      </c>
      <c r="D9">
        <f t="shared" si="7"/>
        <v>97.9</v>
      </c>
      <c r="E9">
        <f t="shared" si="7"/>
        <v>97.9</v>
      </c>
      <c r="F9">
        <f t="shared" si="7"/>
        <v>97.9</v>
      </c>
    </row>
    <row r="10" spans="1:6" x14ac:dyDescent="0.25">
      <c r="A10" t="s">
        <v>17</v>
      </c>
      <c r="B10">
        <v>95</v>
      </c>
      <c r="C10">
        <f t="shared" ref="C10:F10" si="8">B10</f>
        <v>95</v>
      </c>
      <c r="D10">
        <f t="shared" si="8"/>
        <v>95</v>
      </c>
      <c r="E10">
        <f t="shared" si="8"/>
        <v>95</v>
      </c>
      <c r="F10">
        <f t="shared" si="8"/>
        <v>95</v>
      </c>
    </row>
    <row r="11" spans="1:6" x14ac:dyDescent="0.25">
      <c r="A11" t="s">
        <v>19</v>
      </c>
      <c r="B11">
        <v>87.8</v>
      </c>
      <c r="C11">
        <f t="shared" ref="C11:F11" si="9">B11</f>
        <v>87.8</v>
      </c>
      <c r="D11">
        <f t="shared" si="9"/>
        <v>87.8</v>
      </c>
      <c r="E11">
        <f t="shared" si="9"/>
        <v>87.8</v>
      </c>
      <c r="F11">
        <f t="shared" si="9"/>
        <v>87.8</v>
      </c>
    </row>
    <row r="12" spans="1:6" x14ac:dyDescent="0.25">
      <c r="A12" t="s">
        <v>21</v>
      </c>
      <c r="B12">
        <v>73.599999999999994</v>
      </c>
      <c r="C12">
        <f t="shared" ref="C12:F12" si="10">B12</f>
        <v>73.599999999999994</v>
      </c>
      <c r="D12">
        <f t="shared" si="10"/>
        <v>73.599999999999994</v>
      </c>
      <c r="E12">
        <f t="shared" si="10"/>
        <v>73.599999999999994</v>
      </c>
      <c r="F12">
        <f t="shared" si="10"/>
        <v>73.599999999999994</v>
      </c>
    </row>
    <row r="13" spans="1:6" x14ac:dyDescent="0.25">
      <c r="A13" t="s">
        <v>23</v>
      </c>
      <c r="B13">
        <v>86.9</v>
      </c>
      <c r="C13">
        <f t="shared" ref="C13:F13" si="11">B13</f>
        <v>86.9</v>
      </c>
      <c r="D13">
        <f t="shared" si="11"/>
        <v>86.9</v>
      </c>
      <c r="E13">
        <f t="shared" si="11"/>
        <v>86.9</v>
      </c>
      <c r="F13">
        <f t="shared" si="11"/>
        <v>86.9</v>
      </c>
    </row>
    <row r="14" spans="1:6" x14ac:dyDescent="0.25">
      <c r="A14" t="s">
        <v>25</v>
      </c>
      <c r="B14">
        <v>100</v>
      </c>
      <c r="C14">
        <f t="shared" ref="C14:F14" si="12">B14</f>
        <v>100</v>
      </c>
      <c r="D14">
        <f t="shared" si="12"/>
        <v>100</v>
      </c>
      <c r="E14">
        <f t="shared" si="12"/>
        <v>100</v>
      </c>
      <c r="F14">
        <f t="shared" si="12"/>
        <v>100</v>
      </c>
    </row>
    <row r="15" spans="1:6" x14ac:dyDescent="0.25">
      <c r="A15" t="s">
        <v>27</v>
      </c>
      <c r="B15">
        <v>24.2</v>
      </c>
      <c r="C15">
        <f t="shared" ref="C15:F15" si="13">B15</f>
        <v>24.2</v>
      </c>
      <c r="D15">
        <f t="shared" si="13"/>
        <v>24.2</v>
      </c>
      <c r="E15">
        <f t="shared" si="13"/>
        <v>24.2</v>
      </c>
      <c r="F15">
        <f t="shared" si="13"/>
        <v>24.2</v>
      </c>
    </row>
    <row r="16" spans="1:6" x14ac:dyDescent="0.25">
      <c r="A16" t="s">
        <v>29</v>
      </c>
      <c r="B16">
        <v>32.1</v>
      </c>
      <c r="C16">
        <f t="shared" ref="C16:F16" si="14">B16</f>
        <v>32.1</v>
      </c>
      <c r="D16">
        <f t="shared" si="14"/>
        <v>32.1</v>
      </c>
      <c r="E16">
        <f t="shared" si="14"/>
        <v>32.1</v>
      </c>
      <c r="F16">
        <f t="shared" si="14"/>
        <v>32.1</v>
      </c>
    </row>
    <row r="17" spans="1:6" x14ac:dyDescent="0.25">
      <c r="A17" t="s">
        <v>31</v>
      </c>
      <c r="B17">
        <v>84.4</v>
      </c>
      <c r="C17">
        <f t="shared" ref="C17:F17" si="15">B17</f>
        <v>84.4</v>
      </c>
      <c r="D17">
        <f t="shared" si="15"/>
        <v>84.4</v>
      </c>
      <c r="E17">
        <f t="shared" si="15"/>
        <v>84.4</v>
      </c>
      <c r="F17">
        <f t="shared" si="15"/>
        <v>84.4</v>
      </c>
    </row>
    <row r="18" spans="1:6" x14ac:dyDescent="0.25">
      <c r="A18" t="s">
        <v>33</v>
      </c>
      <c r="B18">
        <v>68.900000000000006</v>
      </c>
      <c r="C18">
        <f t="shared" ref="C18:F18" si="16">B18</f>
        <v>68.900000000000006</v>
      </c>
      <c r="D18">
        <f t="shared" si="16"/>
        <v>68.900000000000006</v>
      </c>
      <c r="E18">
        <f t="shared" si="16"/>
        <v>68.900000000000006</v>
      </c>
      <c r="F18">
        <f t="shared" si="16"/>
        <v>68.900000000000006</v>
      </c>
    </row>
    <row r="19" spans="1:6" x14ac:dyDescent="0.25">
      <c r="A19" t="s">
        <v>34</v>
      </c>
      <c r="B19">
        <v>100</v>
      </c>
      <c r="C19">
        <f t="shared" ref="C19:F19" si="17">B19</f>
        <v>100</v>
      </c>
      <c r="D19">
        <f t="shared" si="17"/>
        <v>100</v>
      </c>
      <c r="E19">
        <f t="shared" si="17"/>
        <v>100</v>
      </c>
      <c r="F19">
        <f t="shared" si="17"/>
        <v>100</v>
      </c>
    </row>
    <row r="20" spans="1:6" x14ac:dyDescent="0.25">
      <c r="A20" t="s">
        <v>36</v>
      </c>
      <c r="B20">
        <v>50.4</v>
      </c>
      <c r="C20">
        <f t="shared" ref="C20:F20" si="18">B20</f>
        <v>50.4</v>
      </c>
      <c r="D20">
        <f t="shared" si="18"/>
        <v>50.4</v>
      </c>
      <c r="E20">
        <f t="shared" si="18"/>
        <v>50.4</v>
      </c>
      <c r="F20">
        <f t="shared" si="18"/>
        <v>50.4</v>
      </c>
    </row>
    <row r="21" spans="1:6" x14ac:dyDescent="0.25">
      <c r="A21" t="s">
        <v>38</v>
      </c>
      <c r="B21">
        <v>66.3</v>
      </c>
      <c r="C21">
        <f t="shared" ref="C21:F21" si="19">B21</f>
        <v>66.3</v>
      </c>
      <c r="D21">
        <f t="shared" si="19"/>
        <v>66.3</v>
      </c>
      <c r="E21">
        <f t="shared" si="19"/>
        <v>66.3</v>
      </c>
      <c r="F21">
        <f t="shared" si="19"/>
        <v>66.3</v>
      </c>
    </row>
    <row r="22" spans="1:6" x14ac:dyDescent="0.25">
      <c r="A22" t="s">
        <v>40</v>
      </c>
      <c r="B22">
        <v>73.099999999999994</v>
      </c>
      <c r="C22">
        <f t="shared" ref="C22:F22" si="20">B22</f>
        <v>73.099999999999994</v>
      </c>
      <c r="D22">
        <f t="shared" si="20"/>
        <v>73.099999999999994</v>
      </c>
      <c r="E22">
        <f t="shared" si="20"/>
        <v>73.099999999999994</v>
      </c>
      <c r="F22">
        <f t="shared" si="20"/>
        <v>73.099999999999994</v>
      </c>
    </row>
    <row r="23" spans="1:6" x14ac:dyDescent="0.25">
      <c r="A23" t="s">
        <v>41</v>
      </c>
      <c r="B23">
        <v>85.8</v>
      </c>
      <c r="C23">
        <f t="shared" ref="C23:F23" si="21">B23</f>
        <v>85.8</v>
      </c>
      <c r="D23">
        <f t="shared" si="21"/>
        <v>85.8</v>
      </c>
      <c r="E23">
        <f t="shared" si="21"/>
        <v>85.8</v>
      </c>
      <c r="F23">
        <f t="shared" si="21"/>
        <v>85.8</v>
      </c>
    </row>
    <row r="24" spans="1:6" x14ac:dyDescent="0.25">
      <c r="A24" t="s">
        <v>43</v>
      </c>
      <c r="B24">
        <v>44</v>
      </c>
      <c r="C24">
        <f t="shared" ref="C24:F24" si="22">B24</f>
        <v>44</v>
      </c>
      <c r="D24">
        <f t="shared" si="22"/>
        <v>44</v>
      </c>
      <c r="E24">
        <f t="shared" si="22"/>
        <v>44</v>
      </c>
      <c r="F24">
        <f t="shared" si="22"/>
        <v>44</v>
      </c>
    </row>
    <row r="25" spans="1:6" x14ac:dyDescent="0.25">
      <c r="A25" t="s">
        <v>45</v>
      </c>
      <c r="B25">
        <v>64.7</v>
      </c>
      <c r="C25">
        <f t="shared" ref="C25:F25" si="23">B25</f>
        <v>64.7</v>
      </c>
      <c r="D25">
        <f t="shared" si="23"/>
        <v>64.7</v>
      </c>
      <c r="E25">
        <f t="shared" si="23"/>
        <v>64.7</v>
      </c>
      <c r="F25">
        <f t="shared" si="23"/>
        <v>64.7</v>
      </c>
    </row>
    <row r="26" spans="1:6" x14ac:dyDescent="0.25">
      <c r="A26" t="s">
        <v>47</v>
      </c>
      <c r="B26">
        <v>64.400000000000006</v>
      </c>
      <c r="C26">
        <f t="shared" ref="C26:F26" si="24">B26</f>
        <v>64.400000000000006</v>
      </c>
      <c r="D26">
        <f t="shared" si="24"/>
        <v>64.400000000000006</v>
      </c>
      <c r="E26">
        <f t="shared" si="24"/>
        <v>64.400000000000006</v>
      </c>
      <c r="F26">
        <f t="shared" si="24"/>
        <v>64.400000000000006</v>
      </c>
    </row>
    <row r="27" spans="1:6" x14ac:dyDescent="0.25">
      <c r="A27" t="s">
        <v>49</v>
      </c>
      <c r="B27">
        <v>70.7</v>
      </c>
      <c r="C27">
        <f t="shared" ref="C27:F27" si="25">B27</f>
        <v>70.7</v>
      </c>
      <c r="D27">
        <f t="shared" si="25"/>
        <v>70.7</v>
      </c>
      <c r="E27">
        <f t="shared" si="25"/>
        <v>70.7</v>
      </c>
      <c r="F27">
        <f t="shared" si="25"/>
        <v>70.7</v>
      </c>
    </row>
    <row r="28" spans="1:6" x14ac:dyDescent="0.25">
      <c r="A28" t="s">
        <v>51</v>
      </c>
      <c r="B28">
        <v>69.3</v>
      </c>
      <c r="C28">
        <f t="shared" ref="C28:F28" si="26">B28</f>
        <v>69.3</v>
      </c>
      <c r="D28">
        <f t="shared" si="26"/>
        <v>69.3</v>
      </c>
      <c r="E28">
        <f t="shared" si="26"/>
        <v>69.3</v>
      </c>
      <c r="F28">
        <f t="shared" si="26"/>
        <v>69.3</v>
      </c>
    </row>
    <row r="29" spans="1:6" x14ac:dyDescent="0.25">
      <c r="A29" t="s">
        <v>53</v>
      </c>
      <c r="B29">
        <v>90.5</v>
      </c>
      <c r="C29">
        <f t="shared" ref="C29:F29" si="27">B29</f>
        <v>90.5</v>
      </c>
      <c r="D29">
        <f t="shared" si="27"/>
        <v>90.5</v>
      </c>
      <c r="E29">
        <f t="shared" si="27"/>
        <v>90.5</v>
      </c>
      <c r="F29">
        <f t="shared" si="27"/>
        <v>90.5</v>
      </c>
    </row>
    <row r="30" spans="1:6" x14ac:dyDescent="0.25">
      <c r="A30" t="s">
        <v>55</v>
      </c>
      <c r="B30">
        <v>100</v>
      </c>
      <c r="C30">
        <f t="shared" ref="C30:F30" si="28">B30</f>
        <v>100</v>
      </c>
      <c r="D30">
        <f t="shared" si="28"/>
        <v>100</v>
      </c>
      <c r="E30">
        <f t="shared" si="28"/>
        <v>100</v>
      </c>
      <c r="F30">
        <f t="shared" si="28"/>
        <v>100</v>
      </c>
    </row>
    <row r="31" spans="1:6" x14ac:dyDescent="0.25">
      <c r="A31" t="s">
        <v>57</v>
      </c>
      <c r="B31">
        <v>85</v>
      </c>
      <c r="C31">
        <f t="shared" ref="C31:F31" si="29">B31</f>
        <v>85</v>
      </c>
      <c r="D31">
        <f t="shared" si="29"/>
        <v>85</v>
      </c>
      <c r="E31">
        <f t="shared" si="29"/>
        <v>85</v>
      </c>
      <c r="F31">
        <f t="shared" si="29"/>
        <v>85</v>
      </c>
    </row>
    <row r="32" spans="1:6" x14ac:dyDescent="0.25">
      <c r="A32" t="s">
        <v>59</v>
      </c>
      <c r="B32">
        <v>65.2</v>
      </c>
      <c r="C32">
        <f t="shared" ref="C32:F32" si="30">B32</f>
        <v>65.2</v>
      </c>
      <c r="D32">
        <f t="shared" si="30"/>
        <v>65.2</v>
      </c>
      <c r="E32">
        <f t="shared" si="30"/>
        <v>65.2</v>
      </c>
      <c r="F32">
        <f t="shared" si="30"/>
        <v>65.2</v>
      </c>
    </row>
    <row r="33" spans="1:6" x14ac:dyDescent="0.25">
      <c r="A33" t="s">
        <v>60</v>
      </c>
      <c r="B33">
        <v>38</v>
      </c>
      <c r="C33">
        <f t="shared" ref="C33:F33" si="31">B33</f>
        <v>38</v>
      </c>
      <c r="D33">
        <f t="shared" si="31"/>
        <v>38</v>
      </c>
      <c r="E33">
        <f t="shared" si="31"/>
        <v>38</v>
      </c>
      <c r="F33">
        <f t="shared" si="31"/>
        <v>38</v>
      </c>
    </row>
    <row r="34" spans="1:6" x14ac:dyDescent="0.25">
      <c r="A34" t="s">
        <v>62</v>
      </c>
      <c r="B34" s="9">
        <v>97.106608251186572</v>
      </c>
      <c r="C34">
        <f t="shared" ref="C34:F34" si="32">B34</f>
        <v>97.106608251186572</v>
      </c>
      <c r="D34">
        <f t="shared" si="32"/>
        <v>97.106608251186572</v>
      </c>
      <c r="E34">
        <f t="shared" si="32"/>
        <v>97.106608251186572</v>
      </c>
      <c r="F34">
        <f t="shared" si="32"/>
        <v>97.106608251186572</v>
      </c>
    </row>
    <row r="35" spans="1:6" x14ac:dyDescent="0.25">
      <c r="A35" t="s">
        <v>64</v>
      </c>
      <c r="B35" s="9">
        <v>60.091400858048871</v>
      </c>
      <c r="C35">
        <f t="shared" ref="C35:F35" si="33">B35</f>
        <v>60.091400858048871</v>
      </c>
      <c r="D35">
        <f t="shared" si="33"/>
        <v>60.091400858048871</v>
      </c>
      <c r="E35">
        <f t="shared" si="33"/>
        <v>60.091400858048871</v>
      </c>
      <c r="F35">
        <f t="shared" si="33"/>
        <v>60.091400858048871</v>
      </c>
    </row>
    <row r="36" spans="1:6" x14ac:dyDescent="0.25">
      <c r="A36" t="s">
        <v>66</v>
      </c>
      <c r="B36">
        <v>99</v>
      </c>
      <c r="C36">
        <f t="shared" ref="C36:F36" si="34">B36</f>
        <v>99</v>
      </c>
      <c r="D36">
        <f t="shared" si="34"/>
        <v>99</v>
      </c>
      <c r="E36">
        <f t="shared" si="34"/>
        <v>99</v>
      </c>
      <c r="F36">
        <f t="shared" si="34"/>
        <v>99</v>
      </c>
    </row>
    <row r="37" spans="1:6" x14ac:dyDescent="0.25">
      <c r="A37" t="s">
        <v>68</v>
      </c>
      <c r="B37" s="9">
        <v>78.366417774540167</v>
      </c>
      <c r="C37">
        <f t="shared" ref="C37:F37" si="35">B37</f>
        <v>78.366417774540167</v>
      </c>
      <c r="D37">
        <f t="shared" si="35"/>
        <v>78.366417774540167</v>
      </c>
      <c r="E37">
        <f t="shared" si="35"/>
        <v>78.366417774540167</v>
      </c>
      <c r="F37">
        <f t="shared" si="35"/>
        <v>78.366417774540167</v>
      </c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8A20F-2F15-40CE-A863-01DAB9BDF937}">
  <dimension ref="A1:F37"/>
  <sheetViews>
    <sheetView workbookViewId="0">
      <selection activeCell="H15" sqref="H15"/>
    </sheetView>
  </sheetViews>
  <sheetFormatPr baseColWidth="10" defaultRowHeight="15" x14ac:dyDescent="0.25"/>
  <sheetData>
    <row r="1" spans="1:6" x14ac:dyDescent="0.25">
      <c r="A1" t="s">
        <v>123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1</v>
      </c>
      <c r="B2" s="9">
        <v>12.2</v>
      </c>
      <c r="C2" s="9">
        <f>B2</f>
        <v>12.2</v>
      </c>
      <c r="D2" s="9">
        <f t="shared" ref="D2:F2" si="0">C2</f>
        <v>12.2</v>
      </c>
      <c r="E2" s="9">
        <f t="shared" si="0"/>
        <v>12.2</v>
      </c>
      <c r="F2" s="9">
        <f t="shared" si="0"/>
        <v>12.2</v>
      </c>
    </row>
    <row r="3" spans="1:6" x14ac:dyDescent="0.25">
      <c r="A3" t="s">
        <v>3</v>
      </c>
      <c r="B3" s="9">
        <v>19.3</v>
      </c>
      <c r="C3" s="9">
        <f t="shared" ref="C3:F37" si="1">B3</f>
        <v>19.3</v>
      </c>
      <c r="D3" s="9">
        <f t="shared" si="1"/>
        <v>19.3</v>
      </c>
      <c r="E3" s="9">
        <f t="shared" si="1"/>
        <v>19.3</v>
      </c>
      <c r="F3" s="9">
        <f t="shared" si="1"/>
        <v>19.3</v>
      </c>
    </row>
    <row r="4" spans="1:6" x14ac:dyDescent="0.25">
      <c r="A4" t="s">
        <v>5</v>
      </c>
      <c r="B4" s="9">
        <v>27.6</v>
      </c>
      <c r="C4" s="9">
        <f t="shared" si="1"/>
        <v>27.6</v>
      </c>
      <c r="D4" s="9">
        <f t="shared" si="1"/>
        <v>27.6</v>
      </c>
      <c r="E4" s="9">
        <f t="shared" si="1"/>
        <v>27.6</v>
      </c>
      <c r="F4" s="9">
        <f t="shared" si="1"/>
        <v>27.6</v>
      </c>
    </row>
    <row r="5" spans="1:6" x14ac:dyDescent="0.25">
      <c r="A5" t="s">
        <v>7</v>
      </c>
      <c r="B5" s="9">
        <v>11.8</v>
      </c>
      <c r="C5" s="9">
        <f t="shared" si="1"/>
        <v>11.8</v>
      </c>
      <c r="D5" s="9">
        <f t="shared" si="1"/>
        <v>11.8</v>
      </c>
      <c r="E5" s="9">
        <f t="shared" si="1"/>
        <v>11.8</v>
      </c>
      <c r="F5" s="9">
        <f t="shared" si="1"/>
        <v>11.8</v>
      </c>
    </row>
    <row r="6" spans="1:6" x14ac:dyDescent="0.25">
      <c r="A6" t="s">
        <v>9</v>
      </c>
      <c r="B6" s="9">
        <v>18.899999999999999</v>
      </c>
      <c r="C6" s="9">
        <f t="shared" si="1"/>
        <v>18.899999999999999</v>
      </c>
      <c r="D6" s="9">
        <f t="shared" si="1"/>
        <v>18.899999999999999</v>
      </c>
      <c r="E6" s="9">
        <f t="shared" si="1"/>
        <v>18.899999999999999</v>
      </c>
      <c r="F6" s="9">
        <f t="shared" si="1"/>
        <v>18.899999999999999</v>
      </c>
    </row>
    <row r="7" spans="1:6" x14ac:dyDescent="0.25">
      <c r="A7" t="s">
        <v>11</v>
      </c>
      <c r="B7" s="9">
        <v>46.2</v>
      </c>
      <c r="C7" s="9">
        <f t="shared" si="1"/>
        <v>46.2</v>
      </c>
      <c r="D7" s="9">
        <f t="shared" si="1"/>
        <v>46.2</v>
      </c>
      <c r="E7" s="9">
        <f t="shared" si="1"/>
        <v>46.2</v>
      </c>
      <c r="F7" s="9">
        <f t="shared" si="1"/>
        <v>46.2</v>
      </c>
    </row>
    <row r="8" spans="1:6" x14ac:dyDescent="0.25">
      <c r="A8" t="s">
        <v>13</v>
      </c>
      <c r="B8" s="9">
        <v>0.8</v>
      </c>
      <c r="C8" s="9">
        <f t="shared" si="1"/>
        <v>0.8</v>
      </c>
      <c r="D8" s="9">
        <f t="shared" si="1"/>
        <v>0.8</v>
      </c>
      <c r="E8" s="9">
        <f t="shared" si="1"/>
        <v>0.8</v>
      </c>
      <c r="F8" s="9">
        <f t="shared" si="1"/>
        <v>0.8</v>
      </c>
    </row>
    <row r="9" spans="1:6" x14ac:dyDescent="0.25">
      <c r="A9" t="s">
        <v>15</v>
      </c>
      <c r="B9" s="9">
        <v>2.1</v>
      </c>
      <c r="C9" s="9">
        <f t="shared" si="1"/>
        <v>2.1</v>
      </c>
      <c r="D9" s="9">
        <f t="shared" si="1"/>
        <v>2.1</v>
      </c>
      <c r="E9" s="9">
        <f t="shared" si="1"/>
        <v>2.1</v>
      </c>
      <c r="F9" s="9">
        <f t="shared" si="1"/>
        <v>2.1</v>
      </c>
    </row>
    <row r="10" spans="1:6" x14ac:dyDescent="0.25">
      <c r="A10" t="s">
        <v>17</v>
      </c>
      <c r="B10" s="9">
        <v>5</v>
      </c>
      <c r="C10" s="9">
        <f t="shared" si="1"/>
        <v>5</v>
      </c>
      <c r="D10" s="9">
        <f t="shared" si="1"/>
        <v>5</v>
      </c>
      <c r="E10" s="9">
        <f t="shared" si="1"/>
        <v>5</v>
      </c>
      <c r="F10" s="9">
        <f t="shared" si="1"/>
        <v>5</v>
      </c>
    </row>
    <row r="11" spans="1:6" x14ac:dyDescent="0.25">
      <c r="A11" t="s">
        <v>19</v>
      </c>
      <c r="B11" s="9">
        <v>10</v>
      </c>
      <c r="C11" s="9">
        <f t="shared" si="1"/>
        <v>10</v>
      </c>
      <c r="D11" s="9">
        <f t="shared" si="1"/>
        <v>10</v>
      </c>
      <c r="E11" s="9">
        <f t="shared" si="1"/>
        <v>10</v>
      </c>
      <c r="F11" s="9">
        <f t="shared" si="1"/>
        <v>10</v>
      </c>
    </row>
    <row r="12" spans="1:6" x14ac:dyDescent="0.25">
      <c r="A12" t="s">
        <v>21</v>
      </c>
      <c r="B12" s="9">
        <v>21.2</v>
      </c>
      <c r="C12" s="9">
        <f t="shared" si="1"/>
        <v>21.2</v>
      </c>
      <c r="D12" s="9">
        <f t="shared" si="1"/>
        <v>21.2</v>
      </c>
      <c r="E12" s="9">
        <f t="shared" si="1"/>
        <v>21.2</v>
      </c>
      <c r="F12" s="9">
        <f t="shared" si="1"/>
        <v>21.2</v>
      </c>
    </row>
    <row r="13" spans="1:6" x14ac:dyDescent="0.25">
      <c r="A13" t="s">
        <v>23</v>
      </c>
      <c r="B13" s="9">
        <v>13.1</v>
      </c>
      <c r="C13" s="9">
        <f t="shared" si="1"/>
        <v>13.1</v>
      </c>
      <c r="D13" s="9">
        <f t="shared" si="1"/>
        <v>13.1</v>
      </c>
      <c r="E13" s="9">
        <f t="shared" si="1"/>
        <v>13.1</v>
      </c>
      <c r="F13" s="9">
        <f t="shared" si="1"/>
        <v>13.1</v>
      </c>
    </row>
    <row r="14" spans="1:6" x14ac:dyDescent="0.25">
      <c r="A14" t="s">
        <v>25</v>
      </c>
      <c r="B14" s="9">
        <v>0</v>
      </c>
      <c r="C14" s="9">
        <f t="shared" si="1"/>
        <v>0</v>
      </c>
      <c r="D14" s="9">
        <f t="shared" si="1"/>
        <v>0</v>
      </c>
      <c r="E14" s="9">
        <f t="shared" si="1"/>
        <v>0</v>
      </c>
      <c r="F14" s="9">
        <f t="shared" si="1"/>
        <v>0</v>
      </c>
    </row>
    <row r="15" spans="1:6" x14ac:dyDescent="0.25">
      <c r="A15" t="s">
        <v>27</v>
      </c>
      <c r="B15" s="9">
        <v>75.8</v>
      </c>
      <c r="C15" s="9">
        <f t="shared" si="1"/>
        <v>75.8</v>
      </c>
      <c r="D15" s="9">
        <f t="shared" si="1"/>
        <v>75.8</v>
      </c>
      <c r="E15" s="9">
        <f t="shared" si="1"/>
        <v>75.8</v>
      </c>
      <c r="F15" s="9">
        <f t="shared" si="1"/>
        <v>75.8</v>
      </c>
    </row>
    <row r="16" spans="1:6" x14ac:dyDescent="0.25">
      <c r="A16" t="s">
        <v>29</v>
      </c>
      <c r="B16" s="9">
        <v>67.900000000000006</v>
      </c>
      <c r="C16" s="9">
        <f t="shared" si="1"/>
        <v>67.900000000000006</v>
      </c>
      <c r="D16" s="9">
        <f t="shared" si="1"/>
        <v>67.900000000000006</v>
      </c>
      <c r="E16" s="9">
        <f t="shared" si="1"/>
        <v>67.900000000000006</v>
      </c>
      <c r="F16" s="9">
        <f t="shared" si="1"/>
        <v>67.900000000000006</v>
      </c>
    </row>
    <row r="17" spans="1:6" x14ac:dyDescent="0.25">
      <c r="A17" t="s">
        <v>31</v>
      </c>
      <c r="B17" s="9">
        <v>8.1</v>
      </c>
      <c r="C17" s="9">
        <f t="shared" si="1"/>
        <v>8.1</v>
      </c>
      <c r="D17" s="9">
        <f t="shared" si="1"/>
        <v>8.1</v>
      </c>
      <c r="E17" s="9">
        <f t="shared" si="1"/>
        <v>8.1</v>
      </c>
      <c r="F17" s="9">
        <f t="shared" si="1"/>
        <v>8.1</v>
      </c>
    </row>
    <row r="18" spans="1:6" x14ac:dyDescent="0.25">
      <c r="A18" t="s">
        <v>33</v>
      </c>
      <c r="B18" s="9">
        <v>27</v>
      </c>
      <c r="C18" s="9">
        <f t="shared" si="1"/>
        <v>27</v>
      </c>
      <c r="D18" s="9">
        <f t="shared" si="1"/>
        <v>27</v>
      </c>
      <c r="E18" s="9">
        <f t="shared" si="1"/>
        <v>27</v>
      </c>
      <c r="F18" s="9">
        <f t="shared" si="1"/>
        <v>27</v>
      </c>
    </row>
    <row r="19" spans="1:6" x14ac:dyDescent="0.25">
      <c r="A19" t="s">
        <v>34</v>
      </c>
      <c r="B19" s="9">
        <v>0</v>
      </c>
      <c r="C19" s="9">
        <f t="shared" si="1"/>
        <v>0</v>
      </c>
      <c r="D19" s="9">
        <f t="shared" si="1"/>
        <v>0</v>
      </c>
      <c r="E19" s="9">
        <f t="shared" si="1"/>
        <v>0</v>
      </c>
      <c r="F19" s="9">
        <f t="shared" si="1"/>
        <v>0</v>
      </c>
    </row>
    <row r="20" spans="1:6" x14ac:dyDescent="0.25">
      <c r="A20" t="s">
        <v>36</v>
      </c>
      <c r="B20" s="9">
        <v>6.4</v>
      </c>
      <c r="C20" s="9">
        <f t="shared" si="1"/>
        <v>6.4</v>
      </c>
      <c r="D20" s="9">
        <f t="shared" si="1"/>
        <v>6.4</v>
      </c>
      <c r="E20" s="9">
        <f t="shared" si="1"/>
        <v>6.4</v>
      </c>
      <c r="F20" s="9">
        <f t="shared" si="1"/>
        <v>6.4</v>
      </c>
    </row>
    <row r="21" spans="1:6" x14ac:dyDescent="0.25">
      <c r="A21" t="s">
        <v>38</v>
      </c>
      <c r="B21" s="9">
        <v>31.5</v>
      </c>
      <c r="C21" s="9">
        <f t="shared" si="1"/>
        <v>31.5</v>
      </c>
      <c r="D21" s="9">
        <f t="shared" si="1"/>
        <v>31.5</v>
      </c>
      <c r="E21" s="9">
        <f t="shared" si="1"/>
        <v>31.5</v>
      </c>
      <c r="F21" s="9">
        <f t="shared" si="1"/>
        <v>31.5</v>
      </c>
    </row>
    <row r="22" spans="1:6" x14ac:dyDescent="0.25">
      <c r="A22" t="s">
        <v>40</v>
      </c>
      <c r="B22" s="9">
        <v>26.8</v>
      </c>
      <c r="C22" s="9">
        <f t="shared" si="1"/>
        <v>26.8</v>
      </c>
      <c r="D22" s="9">
        <f t="shared" si="1"/>
        <v>26.8</v>
      </c>
      <c r="E22" s="9">
        <f t="shared" si="1"/>
        <v>26.8</v>
      </c>
      <c r="F22" s="9">
        <f t="shared" si="1"/>
        <v>26.8</v>
      </c>
    </row>
    <row r="23" spans="1:6" x14ac:dyDescent="0.25">
      <c r="A23" t="s">
        <v>41</v>
      </c>
      <c r="B23" s="9">
        <v>14.2</v>
      </c>
      <c r="C23" s="9">
        <f t="shared" si="1"/>
        <v>14.2</v>
      </c>
      <c r="D23" s="9">
        <f t="shared" si="1"/>
        <v>14.2</v>
      </c>
      <c r="E23" s="9">
        <f t="shared" si="1"/>
        <v>14.2</v>
      </c>
      <c r="F23" s="9">
        <f t="shared" si="1"/>
        <v>14.2</v>
      </c>
    </row>
    <row r="24" spans="1:6" x14ac:dyDescent="0.25">
      <c r="A24" t="s">
        <v>43</v>
      </c>
      <c r="B24" s="9">
        <v>28.9</v>
      </c>
      <c r="C24" s="9">
        <f t="shared" si="1"/>
        <v>28.9</v>
      </c>
      <c r="D24" s="9">
        <f t="shared" si="1"/>
        <v>28.9</v>
      </c>
      <c r="E24" s="9">
        <f t="shared" si="1"/>
        <v>28.9</v>
      </c>
      <c r="F24" s="9">
        <f t="shared" si="1"/>
        <v>28.9</v>
      </c>
    </row>
    <row r="25" spans="1:6" x14ac:dyDescent="0.25">
      <c r="A25" t="s">
        <v>45</v>
      </c>
      <c r="B25" s="9">
        <v>35.299999999999997</v>
      </c>
      <c r="C25" s="9">
        <f t="shared" si="1"/>
        <v>35.299999999999997</v>
      </c>
      <c r="D25" s="9">
        <f t="shared" si="1"/>
        <v>35.299999999999997</v>
      </c>
      <c r="E25" s="9">
        <f t="shared" si="1"/>
        <v>35.299999999999997</v>
      </c>
      <c r="F25" s="9">
        <f t="shared" si="1"/>
        <v>35.299999999999997</v>
      </c>
    </row>
    <row r="26" spans="1:6" x14ac:dyDescent="0.25">
      <c r="A26" t="s">
        <v>47</v>
      </c>
      <c r="B26" s="9">
        <v>32.6</v>
      </c>
      <c r="C26" s="9">
        <f t="shared" si="1"/>
        <v>32.6</v>
      </c>
      <c r="D26" s="9">
        <f t="shared" si="1"/>
        <v>32.6</v>
      </c>
      <c r="E26" s="9">
        <f t="shared" si="1"/>
        <v>32.6</v>
      </c>
      <c r="F26" s="9">
        <f t="shared" si="1"/>
        <v>32.6</v>
      </c>
    </row>
    <row r="27" spans="1:6" x14ac:dyDescent="0.25">
      <c r="A27" t="s">
        <v>49</v>
      </c>
      <c r="B27" s="9">
        <v>29</v>
      </c>
      <c r="C27" s="9">
        <f t="shared" si="1"/>
        <v>29</v>
      </c>
      <c r="D27" s="9">
        <f t="shared" si="1"/>
        <v>29</v>
      </c>
      <c r="E27" s="9">
        <f t="shared" si="1"/>
        <v>29</v>
      </c>
      <c r="F27" s="9">
        <f t="shared" si="1"/>
        <v>29</v>
      </c>
    </row>
    <row r="28" spans="1:6" x14ac:dyDescent="0.25">
      <c r="A28" t="s">
        <v>51</v>
      </c>
      <c r="B28" s="9">
        <v>30.6</v>
      </c>
      <c r="C28" s="9">
        <f t="shared" si="1"/>
        <v>30.6</v>
      </c>
      <c r="D28" s="9">
        <f t="shared" si="1"/>
        <v>30.6</v>
      </c>
      <c r="E28" s="9">
        <f t="shared" si="1"/>
        <v>30.6</v>
      </c>
      <c r="F28" s="9">
        <f t="shared" si="1"/>
        <v>30.6</v>
      </c>
    </row>
    <row r="29" spans="1:6" x14ac:dyDescent="0.25">
      <c r="A29" t="s">
        <v>53</v>
      </c>
      <c r="B29">
        <v>9.4</v>
      </c>
      <c r="C29" s="9">
        <f t="shared" si="1"/>
        <v>9.4</v>
      </c>
      <c r="D29" s="9">
        <f t="shared" si="1"/>
        <v>9.4</v>
      </c>
      <c r="E29" s="9">
        <f t="shared" si="1"/>
        <v>9.4</v>
      </c>
      <c r="F29" s="9">
        <f t="shared" si="1"/>
        <v>9.4</v>
      </c>
    </row>
    <row r="30" spans="1:6" x14ac:dyDescent="0.25">
      <c r="A30" t="s">
        <v>55</v>
      </c>
      <c r="B30" s="9">
        <v>0</v>
      </c>
      <c r="C30" s="9">
        <f t="shared" si="1"/>
        <v>0</v>
      </c>
      <c r="D30" s="9">
        <f t="shared" si="1"/>
        <v>0</v>
      </c>
      <c r="E30" s="9">
        <f t="shared" si="1"/>
        <v>0</v>
      </c>
      <c r="F30" s="9">
        <f t="shared" si="1"/>
        <v>0</v>
      </c>
    </row>
    <row r="31" spans="1:6" x14ac:dyDescent="0.25">
      <c r="A31" t="s">
        <v>57</v>
      </c>
      <c r="B31">
        <v>15</v>
      </c>
      <c r="C31" s="9">
        <f t="shared" si="1"/>
        <v>15</v>
      </c>
      <c r="D31" s="9">
        <f t="shared" si="1"/>
        <v>15</v>
      </c>
      <c r="E31" s="9">
        <f t="shared" si="1"/>
        <v>15</v>
      </c>
      <c r="F31" s="9">
        <f t="shared" si="1"/>
        <v>15</v>
      </c>
    </row>
    <row r="32" spans="1:6" x14ac:dyDescent="0.25">
      <c r="A32" t="s">
        <v>59</v>
      </c>
      <c r="B32">
        <v>34.700000000000003</v>
      </c>
      <c r="C32" s="9">
        <f t="shared" si="1"/>
        <v>34.700000000000003</v>
      </c>
      <c r="D32" s="9">
        <f t="shared" si="1"/>
        <v>34.700000000000003</v>
      </c>
      <c r="E32" s="9">
        <f t="shared" si="1"/>
        <v>34.700000000000003</v>
      </c>
      <c r="F32" s="9">
        <f t="shared" si="1"/>
        <v>34.700000000000003</v>
      </c>
    </row>
    <row r="33" spans="1:6" x14ac:dyDescent="0.25">
      <c r="A33" t="s">
        <v>60</v>
      </c>
      <c r="B33">
        <v>62</v>
      </c>
      <c r="C33" s="9">
        <f t="shared" si="1"/>
        <v>62</v>
      </c>
      <c r="D33" s="9">
        <f t="shared" si="1"/>
        <v>62</v>
      </c>
      <c r="E33" s="9">
        <f t="shared" si="1"/>
        <v>62</v>
      </c>
      <c r="F33" s="9">
        <f t="shared" si="1"/>
        <v>62</v>
      </c>
    </row>
    <row r="34" spans="1:6" x14ac:dyDescent="0.25">
      <c r="A34" t="s">
        <v>62</v>
      </c>
      <c r="B34" s="9">
        <v>2.7838627236217599</v>
      </c>
      <c r="C34" s="9">
        <f t="shared" si="1"/>
        <v>2.7838627236217599</v>
      </c>
      <c r="D34" s="9">
        <f t="shared" si="1"/>
        <v>2.7838627236217599</v>
      </c>
      <c r="E34" s="9">
        <f t="shared" si="1"/>
        <v>2.7838627236217599</v>
      </c>
      <c r="F34" s="9">
        <f t="shared" si="1"/>
        <v>2.7838627236217599</v>
      </c>
    </row>
    <row r="35" spans="1:6" x14ac:dyDescent="0.25">
      <c r="A35" t="s">
        <v>64</v>
      </c>
      <c r="B35" s="9">
        <v>29.714605484051482</v>
      </c>
      <c r="C35" s="9">
        <f t="shared" si="1"/>
        <v>29.714605484051482</v>
      </c>
      <c r="D35" s="9">
        <f t="shared" si="1"/>
        <v>29.714605484051482</v>
      </c>
      <c r="E35" s="9">
        <f t="shared" si="1"/>
        <v>29.714605484051482</v>
      </c>
      <c r="F35" s="9">
        <f t="shared" si="1"/>
        <v>29.714605484051482</v>
      </c>
    </row>
    <row r="36" spans="1:6" x14ac:dyDescent="0.25">
      <c r="A36" t="s">
        <v>66</v>
      </c>
      <c r="B36" s="9">
        <v>0.82725060827250596</v>
      </c>
      <c r="C36" s="9">
        <f t="shared" si="1"/>
        <v>0.82725060827250596</v>
      </c>
      <c r="D36" s="9">
        <f t="shared" si="1"/>
        <v>0.82725060827250596</v>
      </c>
      <c r="E36" s="9">
        <f t="shared" si="1"/>
        <v>0.82725060827250596</v>
      </c>
      <c r="F36" s="9">
        <f t="shared" si="1"/>
        <v>0.82725060827250596</v>
      </c>
    </row>
    <row r="37" spans="1:6" x14ac:dyDescent="0.25">
      <c r="A37" t="s">
        <v>68</v>
      </c>
      <c r="B37" s="13">
        <v>21.633582225459843</v>
      </c>
      <c r="C37" s="9">
        <f t="shared" si="1"/>
        <v>21.633582225459843</v>
      </c>
      <c r="D37" s="9">
        <f t="shared" si="1"/>
        <v>21.633582225459843</v>
      </c>
      <c r="E37" s="9">
        <f t="shared" si="1"/>
        <v>21.633582225459843</v>
      </c>
      <c r="F37" s="9">
        <f t="shared" si="1"/>
        <v>21.633582225459843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CC0B-0C15-44F5-99CF-641815B93F1C}">
  <dimension ref="A1:F37"/>
  <sheetViews>
    <sheetView workbookViewId="0">
      <selection activeCell="H14" sqref="H14"/>
    </sheetView>
  </sheetViews>
  <sheetFormatPr baseColWidth="10" defaultRowHeight="15" x14ac:dyDescent="0.25"/>
  <sheetData>
    <row r="1" spans="1:6" x14ac:dyDescent="0.25">
      <c r="A1" t="s">
        <v>123</v>
      </c>
      <c r="B1">
        <v>2018</v>
      </c>
      <c r="C1">
        <v>2020</v>
      </c>
      <c r="D1">
        <v>2030</v>
      </c>
      <c r="E1">
        <v>2040</v>
      </c>
      <c r="F1">
        <v>2050</v>
      </c>
    </row>
    <row r="2" spans="1:6" x14ac:dyDescent="0.25">
      <c r="A2" t="s">
        <v>1</v>
      </c>
      <c r="B2">
        <v>12.5</v>
      </c>
      <c r="C2">
        <f>B2</f>
        <v>12.5</v>
      </c>
      <c r="D2">
        <f t="shared" ref="D2:F2" si="0">C2</f>
        <v>12.5</v>
      </c>
      <c r="E2">
        <f t="shared" si="0"/>
        <v>12.5</v>
      </c>
      <c r="F2">
        <f t="shared" si="0"/>
        <v>12.5</v>
      </c>
    </row>
    <row r="3" spans="1:6" x14ac:dyDescent="0.25">
      <c r="A3" t="s">
        <v>3</v>
      </c>
      <c r="B3">
        <v>24.5</v>
      </c>
      <c r="C3">
        <f t="shared" ref="C3:F3" si="1">B3</f>
        <v>24.5</v>
      </c>
      <c r="D3">
        <f t="shared" si="1"/>
        <v>24.5</v>
      </c>
      <c r="E3">
        <f t="shared" si="1"/>
        <v>24.5</v>
      </c>
      <c r="F3">
        <f t="shared" si="1"/>
        <v>24.5</v>
      </c>
    </row>
    <row r="4" spans="1:6" x14ac:dyDescent="0.25">
      <c r="A4" t="s">
        <v>5</v>
      </c>
      <c r="B4">
        <v>0</v>
      </c>
      <c r="C4">
        <f t="shared" ref="C4:F4" si="2">B4</f>
        <v>0</v>
      </c>
      <c r="D4">
        <f t="shared" si="2"/>
        <v>0</v>
      </c>
      <c r="E4">
        <f t="shared" si="2"/>
        <v>0</v>
      </c>
      <c r="F4">
        <f t="shared" si="2"/>
        <v>0</v>
      </c>
    </row>
    <row r="5" spans="1:6" x14ac:dyDescent="0.25">
      <c r="A5" t="s">
        <v>7</v>
      </c>
      <c r="B5">
        <v>0</v>
      </c>
      <c r="C5">
        <f t="shared" ref="C5:F5" si="3">B5</f>
        <v>0</v>
      </c>
      <c r="D5">
        <f t="shared" si="3"/>
        <v>0</v>
      </c>
      <c r="E5">
        <f t="shared" si="3"/>
        <v>0</v>
      </c>
      <c r="F5">
        <f t="shared" si="3"/>
        <v>0</v>
      </c>
    </row>
    <row r="6" spans="1:6" x14ac:dyDescent="0.25">
      <c r="A6" t="s">
        <v>9</v>
      </c>
      <c r="B6">
        <v>7.5</v>
      </c>
      <c r="C6">
        <f t="shared" ref="C6:F6" si="4">B6</f>
        <v>7.5</v>
      </c>
      <c r="D6">
        <f t="shared" si="4"/>
        <v>7.5</v>
      </c>
      <c r="E6">
        <f t="shared" si="4"/>
        <v>7.5</v>
      </c>
      <c r="F6">
        <f t="shared" si="4"/>
        <v>7.5</v>
      </c>
    </row>
    <row r="7" spans="1:6" x14ac:dyDescent="0.25">
      <c r="A7" t="s">
        <v>11</v>
      </c>
      <c r="B7">
        <v>0</v>
      </c>
      <c r="C7">
        <f t="shared" ref="C7:F7" si="5">B7</f>
        <v>0</v>
      </c>
      <c r="D7">
        <f t="shared" si="5"/>
        <v>0</v>
      </c>
      <c r="E7">
        <f t="shared" si="5"/>
        <v>0</v>
      </c>
      <c r="F7">
        <f t="shared" si="5"/>
        <v>0</v>
      </c>
    </row>
    <row r="8" spans="1:6" x14ac:dyDescent="0.25">
      <c r="A8" t="s">
        <v>13</v>
      </c>
      <c r="B8">
        <v>0</v>
      </c>
      <c r="C8">
        <f t="shared" ref="C8:F8" si="6">B8</f>
        <v>0</v>
      </c>
      <c r="D8">
        <f t="shared" si="6"/>
        <v>0</v>
      </c>
      <c r="E8">
        <f t="shared" si="6"/>
        <v>0</v>
      </c>
      <c r="F8">
        <f t="shared" si="6"/>
        <v>0</v>
      </c>
    </row>
    <row r="9" spans="1:6" x14ac:dyDescent="0.25">
      <c r="A9" t="s">
        <v>15</v>
      </c>
      <c r="B9">
        <v>0</v>
      </c>
      <c r="C9">
        <f t="shared" ref="C9:F9" si="7">B9</f>
        <v>0</v>
      </c>
      <c r="D9">
        <f t="shared" si="7"/>
        <v>0</v>
      </c>
      <c r="E9">
        <f t="shared" si="7"/>
        <v>0</v>
      </c>
      <c r="F9">
        <f t="shared" si="7"/>
        <v>0</v>
      </c>
    </row>
    <row r="10" spans="1:6" x14ac:dyDescent="0.25">
      <c r="A10" t="s">
        <v>17</v>
      </c>
      <c r="B10">
        <v>0</v>
      </c>
      <c r="C10">
        <f t="shared" ref="C10:F10" si="8">B10</f>
        <v>0</v>
      </c>
      <c r="D10">
        <f t="shared" si="8"/>
        <v>0</v>
      </c>
      <c r="E10">
        <f t="shared" si="8"/>
        <v>0</v>
      </c>
      <c r="F10">
        <f t="shared" si="8"/>
        <v>0</v>
      </c>
    </row>
    <row r="11" spans="1:6" x14ac:dyDescent="0.25">
      <c r="A11" t="s">
        <v>19</v>
      </c>
      <c r="B11">
        <v>2.2999999999999998</v>
      </c>
      <c r="C11">
        <f t="shared" ref="C11:F11" si="9">B11</f>
        <v>2.2999999999999998</v>
      </c>
      <c r="D11">
        <f t="shared" si="9"/>
        <v>2.2999999999999998</v>
      </c>
      <c r="E11">
        <f t="shared" si="9"/>
        <v>2.2999999999999998</v>
      </c>
      <c r="F11">
        <f t="shared" si="9"/>
        <v>2.2999999999999998</v>
      </c>
    </row>
    <row r="12" spans="1:6" x14ac:dyDescent="0.25">
      <c r="A12" t="s">
        <v>21</v>
      </c>
      <c r="B12">
        <v>5.2</v>
      </c>
      <c r="C12">
        <f t="shared" ref="C12:F12" si="10">B12</f>
        <v>5.2</v>
      </c>
      <c r="D12">
        <f t="shared" si="10"/>
        <v>5.2</v>
      </c>
      <c r="E12">
        <f t="shared" si="10"/>
        <v>5.2</v>
      </c>
      <c r="F12">
        <f t="shared" si="10"/>
        <v>5.2</v>
      </c>
    </row>
    <row r="13" spans="1:6" x14ac:dyDescent="0.25">
      <c r="A13" t="s">
        <v>23</v>
      </c>
      <c r="B13">
        <v>0</v>
      </c>
      <c r="C13">
        <f t="shared" ref="C13:F13" si="11">B13</f>
        <v>0</v>
      </c>
      <c r="D13">
        <f t="shared" si="11"/>
        <v>0</v>
      </c>
      <c r="E13">
        <f t="shared" si="11"/>
        <v>0</v>
      </c>
      <c r="F13">
        <f t="shared" si="11"/>
        <v>0</v>
      </c>
    </row>
    <row r="14" spans="1:6" x14ac:dyDescent="0.25">
      <c r="A14" t="s">
        <v>25</v>
      </c>
      <c r="B14">
        <v>0</v>
      </c>
      <c r="C14">
        <f t="shared" ref="C14:F14" si="12">B14</f>
        <v>0</v>
      </c>
      <c r="D14">
        <f t="shared" si="12"/>
        <v>0</v>
      </c>
      <c r="E14">
        <f t="shared" si="12"/>
        <v>0</v>
      </c>
      <c r="F14">
        <f t="shared" si="12"/>
        <v>0</v>
      </c>
    </row>
    <row r="15" spans="1:6" x14ac:dyDescent="0.25">
      <c r="A15" t="s">
        <v>27</v>
      </c>
      <c r="B15">
        <v>0</v>
      </c>
      <c r="C15">
        <f t="shared" ref="C15:F15" si="13">B15</f>
        <v>0</v>
      </c>
      <c r="D15">
        <f t="shared" si="13"/>
        <v>0</v>
      </c>
      <c r="E15">
        <f t="shared" si="13"/>
        <v>0</v>
      </c>
      <c r="F15">
        <f t="shared" si="13"/>
        <v>0</v>
      </c>
    </row>
    <row r="16" spans="1:6" x14ac:dyDescent="0.25">
      <c r="A16" t="s">
        <v>29</v>
      </c>
      <c r="B16">
        <v>0</v>
      </c>
      <c r="C16">
        <f t="shared" ref="C16:F16" si="14">B16</f>
        <v>0</v>
      </c>
      <c r="D16">
        <f t="shared" si="14"/>
        <v>0</v>
      </c>
      <c r="E16">
        <f t="shared" si="14"/>
        <v>0</v>
      </c>
      <c r="F16">
        <f t="shared" si="14"/>
        <v>0</v>
      </c>
    </row>
    <row r="17" spans="1:6" x14ac:dyDescent="0.25">
      <c r="A17" t="s">
        <v>31</v>
      </c>
      <c r="B17">
        <v>7.5</v>
      </c>
      <c r="C17">
        <f t="shared" ref="C17:F17" si="15">B17</f>
        <v>7.5</v>
      </c>
      <c r="D17">
        <f t="shared" si="15"/>
        <v>7.5</v>
      </c>
      <c r="E17">
        <f t="shared" si="15"/>
        <v>7.5</v>
      </c>
      <c r="F17">
        <f t="shared" si="15"/>
        <v>7.5</v>
      </c>
    </row>
    <row r="18" spans="1:6" x14ac:dyDescent="0.25">
      <c r="A18" t="s">
        <v>33</v>
      </c>
      <c r="B18">
        <v>4.0999999999999996</v>
      </c>
      <c r="C18">
        <f t="shared" ref="C18:F18" si="16">B18</f>
        <v>4.0999999999999996</v>
      </c>
      <c r="D18">
        <f t="shared" si="16"/>
        <v>4.0999999999999996</v>
      </c>
      <c r="E18">
        <f t="shared" si="16"/>
        <v>4.0999999999999996</v>
      </c>
      <c r="F18">
        <f t="shared" si="16"/>
        <v>4.0999999999999996</v>
      </c>
    </row>
    <row r="19" spans="1:6" x14ac:dyDescent="0.25">
      <c r="A19" t="s">
        <v>34</v>
      </c>
      <c r="B19">
        <v>0</v>
      </c>
      <c r="C19">
        <f t="shared" ref="C19:F19" si="17">B19</f>
        <v>0</v>
      </c>
      <c r="D19">
        <f t="shared" si="17"/>
        <v>0</v>
      </c>
      <c r="E19">
        <f t="shared" si="17"/>
        <v>0</v>
      </c>
      <c r="F19">
        <f t="shared" si="17"/>
        <v>0</v>
      </c>
    </row>
    <row r="20" spans="1:6" x14ac:dyDescent="0.25">
      <c r="A20" t="s">
        <v>36</v>
      </c>
      <c r="B20">
        <v>43.2</v>
      </c>
      <c r="C20">
        <f t="shared" ref="C20:F20" si="18">B20</f>
        <v>43.2</v>
      </c>
      <c r="D20">
        <f t="shared" si="18"/>
        <v>43.2</v>
      </c>
      <c r="E20">
        <f t="shared" si="18"/>
        <v>43.2</v>
      </c>
      <c r="F20">
        <f t="shared" si="18"/>
        <v>43.2</v>
      </c>
    </row>
    <row r="21" spans="1:6" x14ac:dyDescent="0.25">
      <c r="A21" t="s">
        <v>38</v>
      </c>
      <c r="B21">
        <v>2.1</v>
      </c>
      <c r="C21">
        <f t="shared" ref="C21:F21" si="19">B21</f>
        <v>2.1</v>
      </c>
      <c r="D21">
        <f t="shared" si="19"/>
        <v>2.1</v>
      </c>
      <c r="E21">
        <f t="shared" si="19"/>
        <v>2.1</v>
      </c>
      <c r="F21">
        <f t="shared" si="19"/>
        <v>2.1</v>
      </c>
    </row>
    <row r="22" spans="1:6" x14ac:dyDescent="0.25">
      <c r="A22" t="s">
        <v>40</v>
      </c>
      <c r="B22">
        <v>0.1</v>
      </c>
      <c r="C22">
        <f t="shared" ref="C22:F22" si="20">B22</f>
        <v>0.1</v>
      </c>
      <c r="D22">
        <f t="shared" si="20"/>
        <v>0.1</v>
      </c>
      <c r="E22">
        <f t="shared" si="20"/>
        <v>0.1</v>
      </c>
      <c r="F22">
        <f t="shared" si="20"/>
        <v>0.1</v>
      </c>
    </row>
    <row r="23" spans="1:6" x14ac:dyDescent="0.25">
      <c r="A23" t="s">
        <v>41</v>
      </c>
      <c r="B23">
        <v>0</v>
      </c>
      <c r="C23">
        <f t="shared" ref="C23:F23" si="21">B23</f>
        <v>0</v>
      </c>
      <c r="D23">
        <f t="shared" si="21"/>
        <v>0</v>
      </c>
      <c r="E23">
        <f t="shared" si="21"/>
        <v>0</v>
      </c>
      <c r="F23">
        <f t="shared" si="21"/>
        <v>0</v>
      </c>
    </row>
    <row r="24" spans="1:6" x14ac:dyDescent="0.25">
      <c r="A24" t="s">
        <v>43</v>
      </c>
      <c r="B24">
        <v>27.1</v>
      </c>
      <c r="C24">
        <f t="shared" ref="C24:F24" si="22">B24</f>
        <v>27.1</v>
      </c>
      <c r="D24">
        <f t="shared" si="22"/>
        <v>27.1</v>
      </c>
      <c r="E24">
        <f t="shared" si="22"/>
        <v>27.1</v>
      </c>
      <c r="F24">
        <f t="shared" si="22"/>
        <v>27.1</v>
      </c>
    </row>
    <row r="25" spans="1:6" x14ac:dyDescent="0.25">
      <c r="A25" t="s">
        <v>45</v>
      </c>
      <c r="B25">
        <v>0</v>
      </c>
      <c r="C25">
        <f t="shared" ref="C25:F25" si="23">B25</f>
        <v>0</v>
      </c>
      <c r="D25">
        <f t="shared" si="23"/>
        <v>0</v>
      </c>
      <c r="E25">
        <f t="shared" si="23"/>
        <v>0</v>
      </c>
      <c r="F25">
        <f t="shared" si="23"/>
        <v>0</v>
      </c>
    </row>
    <row r="26" spans="1:6" x14ac:dyDescent="0.25">
      <c r="A26" t="s">
        <v>47</v>
      </c>
      <c r="B26">
        <v>3</v>
      </c>
      <c r="C26">
        <f t="shared" ref="C26:F26" si="24">B26</f>
        <v>3</v>
      </c>
      <c r="D26">
        <f t="shared" si="24"/>
        <v>3</v>
      </c>
      <c r="E26">
        <f t="shared" si="24"/>
        <v>3</v>
      </c>
      <c r="F26">
        <f t="shared" si="24"/>
        <v>3</v>
      </c>
    </row>
    <row r="27" spans="1:6" x14ac:dyDescent="0.25">
      <c r="A27" t="s">
        <v>49</v>
      </c>
      <c r="B27">
        <v>0.4</v>
      </c>
      <c r="C27">
        <f t="shared" ref="C27:F27" si="25">B27</f>
        <v>0.4</v>
      </c>
      <c r="D27">
        <f t="shared" si="25"/>
        <v>0.4</v>
      </c>
      <c r="E27">
        <f t="shared" si="25"/>
        <v>0.4</v>
      </c>
      <c r="F27">
        <f t="shared" si="25"/>
        <v>0.4</v>
      </c>
    </row>
    <row r="28" spans="1:6" x14ac:dyDescent="0.25">
      <c r="A28" t="s">
        <v>51</v>
      </c>
      <c r="B28">
        <v>0.1</v>
      </c>
      <c r="C28">
        <f t="shared" ref="C28:F28" si="26">B28</f>
        <v>0.1</v>
      </c>
      <c r="D28">
        <f t="shared" si="26"/>
        <v>0.1</v>
      </c>
      <c r="E28">
        <f t="shared" si="26"/>
        <v>0.1</v>
      </c>
      <c r="F28">
        <f t="shared" si="26"/>
        <v>0.1</v>
      </c>
    </row>
    <row r="29" spans="1:6" x14ac:dyDescent="0.25">
      <c r="A29" t="s">
        <v>53</v>
      </c>
      <c r="B29">
        <v>0.1</v>
      </c>
      <c r="C29">
        <f t="shared" ref="C29:F29" si="27">B29</f>
        <v>0.1</v>
      </c>
      <c r="D29">
        <f t="shared" si="27"/>
        <v>0.1</v>
      </c>
      <c r="E29">
        <f t="shared" si="27"/>
        <v>0.1</v>
      </c>
      <c r="F29">
        <f t="shared" si="27"/>
        <v>0.1</v>
      </c>
    </row>
    <row r="30" spans="1:6" x14ac:dyDescent="0.25">
      <c r="A30" t="s">
        <v>55</v>
      </c>
      <c r="B30">
        <v>0</v>
      </c>
      <c r="C30">
        <f t="shared" ref="C30:F30" si="28">B30</f>
        <v>0</v>
      </c>
      <c r="D30">
        <f t="shared" si="28"/>
        <v>0</v>
      </c>
      <c r="E30">
        <f t="shared" si="28"/>
        <v>0</v>
      </c>
      <c r="F30">
        <f t="shared" si="28"/>
        <v>0</v>
      </c>
    </row>
    <row r="31" spans="1:6" x14ac:dyDescent="0.25">
      <c r="A31" t="s">
        <v>57</v>
      </c>
      <c r="B31">
        <v>0</v>
      </c>
      <c r="C31">
        <f t="shared" ref="C31:F31" si="29">B31</f>
        <v>0</v>
      </c>
      <c r="D31">
        <f t="shared" si="29"/>
        <v>0</v>
      </c>
      <c r="E31">
        <f t="shared" si="29"/>
        <v>0</v>
      </c>
      <c r="F31">
        <f t="shared" si="29"/>
        <v>0</v>
      </c>
    </row>
    <row r="32" spans="1:6" x14ac:dyDescent="0.25">
      <c r="A32" t="s">
        <v>59</v>
      </c>
      <c r="B32">
        <v>0.1</v>
      </c>
      <c r="C32">
        <f t="shared" ref="C32:F32" si="30">B32</f>
        <v>0.1</v>
      </c>
      <c r="D32">
        <f t="shared" si="30"/>
        <v>0.1</v>
      </c>
      <c r="E32">
        <f t="shared" si="30"/>
        <v>0.1</v>
      </c>
      <c r="F32">
        <f t="shared" si="30"/>
        <v>0.1</v>
      </c>
    </row>
    <row r="33" spans="1:6" x14ac:dyDescent="0.25">
      <c r="A33" t="s">
        <v>60</v>
      </c>
      <c r="B33">
        <v>0</v>
      </c>
      <c r="C33">
        <f t="shared" ref="C33:F33" si="31">B33</f>
        <v>0</v>
      </c>
      <c r="D33">
        <f t="shared" si="31"/>
        <v>0</v>
      </c>
      <c r="E33">
        <f t="shared" si="31"/>
        <v>0</v>
      </c>
      <c r="F33">
        <f t="shared" si="31"/>
        <v>0</v>
      </c>
    </row>
    <row r="34" spans="1:6" x14ac:dyDescent="0.25">
      <c r="A34" t="s">
        <v>62</v>
      </c>
      <c r="B34">
        <v>0</v>
      </c>
      <c r="C34">
        <f t="shared" ref="C34:F34" si="32">B34</f>
        <v>0</v>
      </c>
      <c r="D34">
        <f t="shared" si="32"/>
        <v>0</v>
      </c>
      <c r="E34">
        <f t="shared" si="32"/>
        <v>0</v>
      </c>
      <c r="F34">
        <f t="shared" si="32"/>
        <v>0</v>
      </c>
    </row>
    <row r="35" spans="1:6" x14ac:dyDescent="0.25">
      <c r="A35" t="s">
        <v>64</v>
      </c>
      <c r="B35" s="9">
        <f>100-ModalSplit_road_his!B35-ModalSplit_rail_his!B35</f>
        <v>19.421679294881706</v>
      </c>
      <c r="C35">
        <f t="shared" ref="C35:F35" si="33">B35</f>
        <v>19.421679294881706</v>
      </c>
      <c r="D35">
        <f t="shared" si="33"/>
        <v>19.421679294881706</v>
      </c>
      <c r="E35">
        <f t="shared" si="33"/>
        <v>19.421679294881706</v>
      </c>
      <c r="F35">
        <f t="shared" si="33"/>
        <v>19.421679294881706</v>
      </c>
    </row>
    <row r="36" spans="1:6" x14ac:dyDescent="0.25">
      <c r="A36" t="s">
        <v>66</v>
      </c>
      <c r="B36">
        <v>0</v>
      </c>
      <c r="C36">
        <f t="shared" ref="C36:F36" si="34">B36</f>
        <v>0</v>
      </c>
      <c r="D36">
        <f t="shared" si="34"/>
        <v>0</v>
      </c>
      <c r="E36">
        <f t="shared" si="34"/>
        <v>0</v>
      </c>
      <c r="F36">
        <f t="shared" si="34"/>
        <v>0</v>
      </c>
    </row>
    <row r="37" spans="1:6" x14ac:dyDescent="0.25">
      <c r="A37" t="s">
        <v>68</v>
      </c>
      <c r="B37">
        <v>0</v>
      </c>
      <c r="C37">
        <f t="shared" ref="C37:F37" si="35">B37</f>
        <v>0</v>
      </c>
      <c r="D37">
        <f t="shared" si="35"/>
        <v>0</v>
      </c>
      <c r="E37">
        <f t="shared" si="35"/>
        <v>0</v>
      </c>
      <c r="F37">
        <f t="shared" si="35"/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Tonnekm_road_rail_ship</vt:lpstr>
      <vt:lpstr>Tonnekm_flight</vt:lpstr>
      <vt:lpstr>Tonne_flight</vt:lpstr>
      <vt:lpstr>ModalSplit_road_his</vt:lpstr>
      <vt:lpstr>ModalSplit_rail_his</vt:lpstr>
      <vt:lpstr>ModalSplit_ship_his</vt:lpstr>
      <vt:lpstr>ModalSplit_road_user</vt:lpstr>
      <vt:lpstr>ModalSplit_rail_user</vt:lpstr>
      <vt:lpstr>ModalSplit_ship_user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2020-12-20T22:55:36Z</dcterms:created>
  <dcterms:modified xsi:type="dcterms:W3CDTF">2024-03-08T09:18:16Z</dcterms:modified>
</cp:coreProperties>
</file>