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ασκ07" sheetId="1" r:id="rId4"/>
    <sheet state="visible" name="data for kmeans" sheetId="2" r:id="rId5"/>
    <sheet state="visible" name="kmeans output" sheetId="3" r:id="rId6"/>
  </sheets>
  <definedNames/>
  <calcPr/>
</workbook>
</file>

<file path=xl/sharedStrings.xml><?xml version="1.0" encoding="utf-8"?>
<sst xmlns="http://schemas.openxmlformats.org/spreadsheetml/2006/main" count="45" uniqueCount="29">
  <si>
    <t>min</t>
  </si>
  <si>
    <t>max</t>
  </si>
  <si>
    <t>1. ΑΡΧΙΚΕΣ ΤΙΜΕΣ</t>
  </si>
  <si>
    <t>2. ΚΑΝΟΝΙΚΟΠΟΙΗΜΕΝΕΣ ΤΙΜΕΣ</t>
  </si>
  <si>
    <t>3. CLUSTERING (συντεταγμενες centroids)</t>
  </si>
  <si>
    <t>LABEL</t>
  </si>
  <si>
    <t>NOAJS</t>
  </si>
  <si>
    <t xml:space="preserve">CNC </t>
  </si>
  <si>
    <t>CFC</t>
  </si>
  <si>
    <t>Complexity</t>
  </si>
  <si>
    <t>ευκλείδια απόσταση από [0,0,0]</t>
  </si>
  <si>
    <t>C1</t>
  </si>
  <si>
    <t xml:space="preserve">LOW </t>
  </si>
  <si>
    <t>C2</t>
  </si>
  <si>
    <t>MEDIUM</t>
  </si>
  <si>
    <t>C3</t>
  </si>
  <si>
    <t>HIGH</t>
  </si>
  <si>
    <t>4. MINE</t>
  </si>
  <si>
    <t>norm MINE</t>
  </si>
  <si>
    <t>5. ΥΠΟΛΟΓΙΣΜΟΣ ΑΠΟΣΤΑΣΕΩΝ (ευκλείδια απόσταση)</t>
  </si>
  <si>
    <t>D1</t>
  </si>
  <si>
    <t>D2</t>
  </si>
  <si>
    <t>D3</t>
  </si>
  <si>
    <t>6. ΧΑΡΑΚΤΗΡΙΣΜΟΣ ΤΟΥ ΔΙΚΟΥ ΜΟΥ ΜΟΝΤΕΛΟΥ</t>
  </si>
  <si>
    <t>C1 -&gt; LOW</t>
  </si>
  <si>
    <t>cluster id</t>
  </si>
  <si>
    <t>CNC</t>
  </si>
  <si>
    <t>Ευκλέιδια απόσταση από το [0,0,0]</t>
  </si>
  <si>
    <t>αριθμός centroid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</si>
</sst>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7">
    <font>
      <sz val="10.0"/>
      <color rgb="FF000000"/>
      <name val="Arial"/>
      <scheme val="minor"/>
    </font>
    <font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434343"/>
      <name val="Roboto"/>
    </font>
    <font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6F8F9"/>
        <bgColor rgb="FFF6F8F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3" fontId="2" numFmtId="0" xfId="0" applyBorder="1" applyFill="1" applyFont="1"/>
    <xf borderId="4" fillId="3" fontId="3" numFmtId="164" xfId="0" applyAlignment="1" applyBorder="1" applyFont="1" applyNumberFormat="1">
      <alignment horizontal="center" readingOrder="0"/>
    </xf>
    <xf borderId="4" fillId="4" fontId="5" numFmtId="0" xfId="0" applyAlignment="1" applyBorder="1" applyFill="1" applyFont="1">
      <alignment horizontal="center" shrinkToFit="0" wrapText="0"/>
    </xf>
    <xf borderId="4" fillId="4" fontId="5" numFmtId="2" xfId="0" applyAlignment="1" applyBorder="1" applyFont="1" applyNumberFormat="1">
      <alignment horizontal="center" shrinkToFit="0" wrapText="0"/>
    </xf>
    <xf borderId="4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right" readingOrder="0"/>
    </xf>
    <xf borderId="4" fillId="3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readingOrder="0"/>
    </xf>
    <xf borderId="4" fillId="5" fontId="2" numFmtId="0" xfId="0" applyAlignment="1" applyBorder="1" applyFill="1" applyFont="1">
      <alignment readingOrder="0"/>
    </xf>
    <xf borderId="4" fillId="0" fontId="2" numFmtId="165" xfId="0" applyBorder="1" applyFont="1" applyNumberFormat="1"/>
    <xf borderId="4" fillId="6" fontId="5" numFmtId="0" xfId="0" applyAlignment="1" applyBorder="1" applyFill="1" applyFont="1">
      <alignment horizontal="center" shrinkToFit="0" wrapText="0"/>
    </xf>
    <xf borderId="4" fillId="6" fontId="5" numFmtId="2" xfId="0" applyAlignment="1" applyBorder="1" applyFont="1" applyNumberFormat="1">
      <alignment horizontal="center" shrinkToFit="0" wrapText="0"/>
    </xf>
    <xf borderId="4" fillId="7" fontId="2" numFmtId="0" xfId="0" applyAlignment="1" applyBorder="1" applyFill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8" fontId="2" numFmtId="0" xfId="0" applyAlignment="1" applyBorder="1" applyFill="1" applyFont="1">
      <alignment readingOrder="0"/>
    </xf>
    <xf borderId="0" fillId="0" fontId="6" numFmtId="0" xfId="0" applyAlignment="1" applyFont="1">
      <alignment horizontal="right" readingOrder="0"/>
    </xf>
    <xf borderId="4" fillId="2" fontId="3" numFmtId="0" xfId="0" applyAlignment="1" applyBorder="1" applyFont="1">
      <alignment horizontal="right" readingOrder="0"/>
    </xf>
    <xf borderId="4" fillId="5" fontId="2" numFmtId="1" xfId="0" applyAlignment="1" applyBorder="1" applyFont="1" applyNumberFormat="1">
      <alignment readingOrder="0"/>
    </xf>
    <xf borderId="4" fillId="5" fontId="2" numFmtId="2" xfId="0" applyAlignment="1" applyBorder="1" applyFont="1" applyNumberFormat="1">
      <alignment readingOrder="0"/>
    </xf>
    <xf borderId="4" fillId="5" fontId="2" numFmtId="165" xfId="0" applyBorder="1" applyFont="1" applyNumberFormat="1"/>
    <xf borderId="0" fillId="2" fontId="3" numFmtId="0" xfId="0" applyAlignment="1" applyFont="1">
      <alignment horizontal="center" readingOrder="0"/>
    </xf>
    <xf borderId="0" fillId="9" fontId="2" numFmtId="0" xfId="0" applyAlignment="1" applyFill="1" applyFont="1">
      <alignment horizontal="right" readingOrder="0"/>
    </xf>
    <xf borderId="0" fillId="9" fontId="2" numFmtId="165" xfId="0" applyAlignment="1" applyFont="1" applyNumberFormat="1">
      <alignment readingOrder="0"/>
    </xf>
    <xf borderId="1" fillId="0" fontId="2" numFmtId="165" xfId="0" applyBorder="1" applyFont="1" applyNumberFormat="1"/>
    <xf borderId="1" fillId="5" fontId="2" numFmtId="0" xfId="0" applyAlignment="1" applyBorder="1" applyFont="1">
      <alignment readingOrder="0"/>
    </xf>
    <xf borderId="0" fillId="0" fontId="2" numFmtId="164" xfId="0" applyAlignment="1" applyFont="1" applyNumberFormat="1">
      <alignment horizontal="center"/>
    </xf>
    <xf borderId="4" fillId="0" fontId="2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ασκ07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:D31" displayName="Table_1" name="Table_1" id="1">
  <tableColumns count="3">
    <tableColumn name="Column1" id="1"/>
    <tableColumn name="Column2" id="2"/>
    <tableColumn name="Column3" id="3"/>
  </tableColumns>
  <tableStyleInfo name="ασκ0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75"/>
    <col customWidth="1" min="10" max="10" width="3.88"/>
    <col customWidth="1" min="16" max="16" width="26.25"/>
  </cols>
  <sheetData>
    <row r="1">
      <c r="A1" s="1" t="s">
        <v>0</v>
      </c>
      <c r="B1" s="2">
        <f t="shared" ref="B1:D1" si="1">MIN(B6:B35)</f>
        <v>9</v>
      </c>
      <c r="C1" s="2">
        <f t="shared" si="1"/>
        <v>0.6</v>
      </c>
      <c r="D1" s="2">
        <f t="shared" si="1"/>
        <v>2</v>
      </c>
    </row>
    <row r="2">
      <c r="A2" s="1" t="s">
        <v>1</v>
      </c>
      <c r="B2" s="2">
        <f t="shared" ref="B2:D2" si="2">max(B6:B35)</f>
        <v>30</v>
      </c>
      <c r="C2" s="2">
        <f t="shared" si="2"/>
        <v>10.72727273</v>
      </c>
      <c r="D2" s="2">
        <f t="shared" si="2"/>
        <v>41</v>
      </c>
    </row>
    <row r="3">
      <c r="A3" s="3"/>
      <c r="B3" s="4"/>
      <c r="C3" s="4"/>
      <c r="D3" s="4"/>
      <c r="F3" s="3"/>
      <c r="G3" s="4"/>
      <c r="H3" s="4"/>
      <c r="I3" s="4"/>
      <c r="L3" s="4"/>
      <c r="M3" s="4"/>
      <c r="N3" s="4"/>
    </row>
    <row r="4">
      <c r="A4" s="5" t="s">
        <v>2</v>
      </c>
      <c r="B4" s="6"/>
      <c r="C4" s="6"/>
      <c r="D4" s="7"/>
      <c r="F4" s="5" t="s">
        <v>3</v>
      </c>
      <c r="G4" s="6"/>
      <c r="H4" s="6"/>
      <c r="I4" s="7"/>
      <c r="K4" s="5" t="s">
        <v>4</v>
      </c>
      <c r="L4" s="6"/>
      <c r="M4" s="6"/>
      <c r="N4" s="6"/>
      <c r="O4" s="6"/>
      <c r="P4" s="7"/>
    </row>
    <row r="5">
      <c r="A5" s="8" t="s">
        <v>5</v>
      </c>
      <c r="B5" s="9" t="s">
        <v>6</v>
      </c>
      <c r="C5" s="9" t="s">
        <v>7</v>
      </c>
      <c r="D5" s="9" t="s">
        <v>8</v>
      </c>
      <c r="F5" s="8" t="s">
        <v>5</v>
      </c>
      <c r="G5" s="9" t="s">
        <v>6</v>
      </c>
      <c r="H5" s="9" t="s">
        <v>7</v>
      </c>
      <c r="I5" s="9" t="s">
        <v>8</v>
      </c>
      <c r="K5" s="10"/>
      <c r="L5" s="11" t="s">
        <v>6</v>
      </c>
      <c r="M5" s="11" t="s">
        <v>7</v>
      </c>
      <c r="N5" s="11" t="s">
        <v>8</v>
      </c>
      <c r="O5" s="11" t="s">
        <v>9</v>
      </c>
      <c r="P5" s="11" t="s">
        <v>10</v>
      </c>
    </row>
    <row r="6">
      <c r="A6" s="8">
        <v>1.0</v>
      </c>
      <c r="B6" s="12">
        <v>22.0</v>
      </c>
      <c r="C6" s="13">
        <f>38/22+9</f>
        <v>10.72727273</v>
      </c>
      <c r="D6" s="12">
        <f>6+0+0</f>
        <v>6</v>
      </c>
      <c r="F6" s="8">
        <v>1.0</v>
      </c>
      <c r="G6" s="14">
        <f t="shared" ref="G6:G31" si="3">(B6-$B$1)/($B$2-$B$1)</f>
        <v>0.619047619</v>
      </c>
      <c r="H6" s="14">
        <f t="shared" ref="H6:H31" si="4">(C6-$C$1)/($C$2-$C$1)</f>
        <v>1</v>
      </c>
      <c r="I6" s="14">
        <f t="shared" ref="I6:I31" si="5">(D6-$D$1)/($D$2-$D$1)</f>
        <v>0.1025641026</v>
      </c>
      <c r="J6" s="15"/>
      <c r="K6" s="16" t="s">
        <v>11</v>
      </c>
      <c r="L6" s="17">
        <v>0.168</v>
      </c>
      <c r="M6" s="17">
        <v>0.386</v>
      </c>
      <c r="N6" s="17">
        <v>0.075</v>
      </c>
      <c r="O6" s="18" t="s">
        <v>12</v>
      </c>
      <c r="P6" s="19">
        <f t="shared" ref="P6:P8" si="6">sqrt(L6^2 + M6^2 + N6^2)</f>
        <v>0.4276037886</v>
      </c>
    </row>
    <row r="7">
      <c r="A7" s="8">
        <v>2.0</v>
      </c>
      <c r="B7" s="20">
        <v>15.0</v>
      </c>
      <c r="C7" s="21">
        <v>0.8</v>
      </c>
      <c r="D7" s="20">
        <v>41.0</v>
      </c>
      <c r="F7" s="8">
        <v>2.0</v>
      </c>
      <c r="G7" s="14">
        <f t="shared" si="3"/>
        <v>0.2857142857</v>
      </c>
      <c r="H7" s="14">
        <f t="shared" si="4"/>
        <v>0.0197486535</v>
      </c>
      <c r="I7" s="14">
        <f t="shared" si="5"/>
        <v>1</v>
      </c>
      <c r="J7" s="15"/>
      <c r="K7" s="16" t="s">
        <v>13</v>
      </c>
      <c r="L7" s="17">
        <v>0.761</v>
      </c>
      <c r="M7" s="17">
        <v>0.165</v>
      </c>
      <c r="N7" s="17">
        <v>0.167</v>
      </c>
      <c r="O7" s="22" t="s">
        <v>14</v>
      </c>
      <c r="P7" s="19">
        <f t="shared" si="6"/>
        <v>0.7963887242</v>
      </c>
    </row>
    <row r="8">
      <c r="A8" s="8">
        <v>3.0</v>
      </c>
      <c r="B8" s="12">
        <v>15.0</v>
      </c>
      <c r="C8" s="13">
        <f>26/27</f>
        <v>0.962962963</v>
      </c>
      <c r="D8" s="12">
        <v>9.0</v>
      </c>
      <c r="F8" s="8">
        <v>3.0</v>
      </c>
      <c r="G8" s="14">
        <f t="shared" si="3"/>
        <v>0.2857142857</v>
      </c>
      <c r="H8" s="14">
        <f t="shared" si="4"/>
        <v>0.03584014895</v>
      </c>
      <c r="I8" s="14">
        <f t="shared" si="5"/>
        <v>0.1794871795</v>
      </c>
      <c r="J8" s="15"/>
      <c r="K8" s="16" t="s">
        <v>15</v>
      </c>
      <c r="L8" s="17">
        <v>0.286</v>
      </c>
      <c r="M8" s="23">
        <v>0.02</v>
      </c>
      <c r="N8" s="23">
        <v>1.0</v>
      </c>
      <c r="O8" s="24" t="s">
        <v>16</v>
      </c>
      <c r="P8" s="19">
        <f t="shared" si="6"/>
        <v>1.040286499</v>
      </c>
    </row>
    <row r="9">
      <c r="A9" s="8">
        <v>4.0</v>
      </c>
      <c r="B9" s="20">
        <f>19+4</f>
        <v>23</v>
      </c>
      <c r="C9" s="21">
        <f>35/35</f>
        <v>1</v>
      </c>
      <c r="D9" s="20">
        <v>8.0</v>
      </c>
      <c r="F9" s="8">
        <v>4.0</v>
      </c>
      <c r="G9" s="14">
        <f t="shared" si="3"/>
        <v>0.6666666667</v>
      </c>
      <c r="H9" s="14">
        <f t="shared" si="4"/>
        <v>0.039497307</v>
      </c>
      <c r="I9" s="14">
        <f t="shared" si="5"/>
        <v>0.1538461538</v>
      </c>
    </row>
    <row r="10">
      <c r="A10" s="8">
        <v>5.0</v>
      </c>
      <c r="B10" s="12">
        <v>13.0</v>
      </c>
      <c r="C10" s="13">
        <v>1.0625</v>
      </c>
      <c r="D10" s="12">
        <v>5.0</v>
      </c>
      <c r="F10" s="8">
        <v>5.0</v>
      </c>
      <c r="G10" s="14">
        <f t="shared" si="3"/>
        <v>0.1904761905</v>
      </c>
      <c r="H10" s="14">
        <f t="shared" si="4"/>
        <v>0.04566876122</v>
      </c>
      <c r="I10" s="14">
        <f t="shared" si="5"/>
        <v>0.07692307692</v>
      </c>
      <c r="J10" s="25"/>
      <c r="K10" s="26" t="s">
        <v>17</v>
      </c>
      <c r="L10" s="27">
        <v>15.0</v>
      </c>
      <c r="M10" s="28">
        <v>0.89</v>
      </c>
      <c r="N10" s="27">
        <v>4.0</v>
      </c>
    </row>
    <row r="11">
      <c r="A11" s="8">
        <v>6.0</v>
      </c>
      <c r="B11" s="20">
        <v>13.0</v>
      </c>
      <c r="C11" s="21">
        <f>21/22</f>
        <v>0.9545454545</v>
      </c>
      <c r="D11" s="20">
        <v>6.0</v>
      </c>
      <c r="F11" s="8">
        <v>6.0</v>
      </c>
      <c r="G11" s="14">
        <f t="shared" si="3"/>
        <v>0.1904761905</v>
      </c>
      <c r="H11" s="14">
        <f t="shared" si="4"/>
        <v>0.03500897666</v>
      </c>
      <c r="I11" s="14">
        <f t="shared" si="5"/>
        <v>0.1025641026</v>
      </c>
      <c r="J11" s="25"/>
      <c r="K11" s="26" t="s">
        <v>18</v>
      </c>
      <c r="L11" s="29">
        <f t="shared" ref="L11:N11" si="7">(L10-B1)/(B2-B1)</f>
        <v>0.2857142857</v>
      </c>
      <c r="M11" s="29">
        <f t="shared" si="7"/>
        <v>0.02863554758</v>
      </c>
      <c r="N11" s="29">
        <f t="shared" si="7"/>
        <v>0.05128205128</v>
      </c>
    </row>
    <row r="12">
      <c r="A12" s="8">
        <v>7.0</v>
      </c>
      <c r="B12" s="12">
        <v>10.0</v>
      </c>
      <c r="C12" s="13">
        <f>20/21</f>
        <v>0.9523809524</v>
      </c>
      <c r="D12" s="12">
        <v>6.0</v>
      </c>
      <c r="F12" s="8">
        <v>7.0</v>
      </c>
      <c r="G12" s="14">
        <f t="shared" si="3"/>
        <v>0.04761904762</v>
      </c>
      <c r="H12" s="14">
        <f t="shared" si="4"/>
        <v>0.03479524664</v>
      </c>
      <c r="I12" s="14">
        <f t="shared" si="5"/>
        <v>0.1025641026</v>
      </c>
    </row>
    <row r="13">
      <c r="A13" s="8">
        <v>8.0</v>
      </c>
      <c r="B13" s="20">
        <v>12.0</v>
      </c>
      <c r="C13" s="21">
        <v>1.01</v>
      </c>
      <c r="D13" s="20">
        <v>5.0</v>
      </c>
      <c r="F13" s="8">
        <v>8.0</v>
      </c>
      <c r="G13" s="14">
        <f t="shared" si="3"/>
        <v>0.1428571429</v>
      </c>
      <c r="H13" s="14">
        <f t="shared" si="4"/>
        <v>0.04048473968</v>
      </c>
      <c r="I13" s="14">
        <f t="shared" si="5"/>
        <v>0.07692307692</v>
      </c>
      <c r="J13" s="15"/>
      <c r="K13" s="30" t="s">
        <v>19</v>
      </c>
    </row>
    <row r="14">
      <c r="A14" s="8">
        <v>9.0</v>
      </c>
      <c r="B14" s="12">
        <v>24.0</v>
      </c>
      <c r="C14" s="13">
        <f>41/43</f>
        <v>0.9534883721</v>
      </c>
      <c r="D14" s="12">
        <v>10.0</v>
      </c>
      <c r="F14" s="8">
        <v>9.0</v>
      </c>
      <c r="G14" s="14">
        <f t="shared" si="3"/>
        <v>0.7142857143</v>
      </c>
      <c r="H14" s="14">
        <f t="shared" si="4"/>
        <v>0.03490459689</v>
      </c>
      <c r="I14" s="14">
        <f t="shared" si="5"/>
        <v>0.2051282051</v>
      </c>
      <c r="J14" s="15"/>
      <c r="K14" s="31" t="s">
        <v>20</v>
      </c>
      <c r="L14" s="32">
        <f>sqrt(POW((L6-L11),2)+pow((M6-M11),2)+pow((N6-N11),2))</f>
        <v>0.3769993979</v>
      </c>
    </row>
    <row r="15">
      <c r="A15" s="8">
        <v>10.0</v>
      </c>
      <c r="B15" s="20">
        <v>13.0</v>
      </c>
      <c r="C15" s="21">
        <v>0.6</v>
      </c>
      <c r="D15" s="20">
        <v>2.0</v>
      </c>
      <c r="F15" s="8">
        <v>10.0</v>
      </c>
      <c r="G15" s="14">
        <f t="shared" si="3"/>
        <v>0.1904761905</v>
      </c>
      <c r="H15" s="14">
        <f t="shared" si="4"/>
        <v>0</v>
      </c>
      <c r="I15" s="14">
        <f t="shared" si="5"/>
        <v>0</v>
      </c>
      <c r="J15" s="15"/>
      <c r="K15" s="31" t="s">
        <v>21</v>
      </c>
      <c r="L15" s="32">
        <f>sqrt(POW((L7-L11),2)+pow((M7-M11),2)+pow((N7-N11),2))</f>
        <v>0.5078212459</v>
      </c>
    </row>
    <row r="16">
      <c r="A16" s="8">
        <v>11.0</v>
      </c>
      <c r="B16" s="12">
        <v>9.0</v>
      </c>
      <c r="C16" s="13">
        <f>14/12</f>
        <v>1.166666667</v>
      </c>
      <c r="D16" s="12">
        <v>4.0</v>
      </c>
      <c r="F16" s="8">
        <v>11.0</v>
      </c>
      <c r="G16" s="14">
        <f t="shared" si="3"/>
        <v>0</v>
      </c>
      <c r="H16" s="14">
        <f t="shared" si="4"/>
        <v>0.05595451825</v>
      </c>
      <c r="I16" s="14">
        <f t="shared" si="5"/>
        <v>0.05128205128</v>
      </c>
      <c r="K16" s="31" t="s">
        <v>22</v>
      </c>
      <c r="L16" s="32">
        <f>sqrt(POW((L8-L11),2)+pow((M8-M11),2)+pow((N8-N11),2))</f>
        <v>0.9487572927</v>
      </c>
    </row>
    <row r="17">
      <c r="A17" s="8">
        <v>12.0</v>
      </c>
      <c r="B17" s="20">
        <v>10.0</v>
      </c>
      <c r="C17" s="21">
        <f>18/21</f>
        <v>0.8571428571</v>
      </c>
      <c r="D17" s="20">
        <v>4.0</v>
      </c>
      <c r="F17" s="8">
        <v>12.0</v>
      </c>
      <c r="G17" s="14">
        <f t="shared" si="3"/>
        <v>0.04761904762</v>
      </c>
      <c r="H17" s="14">
        <f t="shared" si="4"/>
        <v>0.02539112593</v>
      </c>
      <c r="I17" s="14">
        <f t="shared" si="5"/>
        <v>0.05128205128</v>
      </c>
    </row>
    <row r="18">
      <c r="A18" s="8">
        <v>13.0</v>
      </c>
      <c r="B18" s="12">
        <v>29.0</v>
      </c>
      <c r="C18" s="13">
        <f>49/(21+A18)</f>
        <v>1.441176471</v>
      </c>
      <c r="D18" s="12">
        <v>13.0</v>
      </c>
      <c r="F18" s="8">
        <v>13.0</v>
      </c>
      <c r="G18" s="14">
        <f t="shared" si="3"/>
        <v>0.9523809524</v>
      </c>
      <c r="H18" s="14">
        <f t="shared" si="4"/>
        <v>0.08306051325</v>
      </c>
      <c r="I18" s="14">
        <f t="shared" si="5"/>
        <v>0.2820512821</v>
      </c>
    </row>
    <row r="19">
      <c r="A19" s="8">
        <v>14.0</v>
      </c>
      <c r="B19" s="20">
        <v>13.0</v>
      </c>
      <c r="C19" s="21">
        <v>0.95</v>
      </c>
      <c r="D19" s="20">
        <v>4.0</v>
      </c>
      <c r="F19" s="8">
        <v>14.0</v>
      </c>
      <c r="G19" s="14">
        <f t="shared" si="3"/>
        <v>0.1904761905</v>
      </c>
      <c r="H19" s="14">
        <f t="shared" si="4"/>
        <v>0.03456014363</v>
      </c>
      <c r="I19" s="14">
        <f t="shared" si="5"/>
        <v>0.05128205128</v>
      </c>
      <c r="K19" s="5" t="s">
        <v>23</v>
      </c>
      <c r="L19" s="6"/>
      <c r="M19" s="6"/>
      <c r="N19" s="7"/>
    </row>
    <row r="20">
      <c r="A20" s="8">
        <v>15.0</v>
      </c>
      <c r="B20" s="12">
        <v>17.0</v>
      </c>
      <c r="C20" s="13">
        <v>1.21</v>
      </c>
      <c r="D20" s="12">
        <v>4.0</v>
      </c>
      <c r="F20" s="8">
        <v>15.0</v>
      </c>
      <c r="G20" s="14">
        <f t="shared" si="3"/>
        <v>0.380952381</v>
      </c>
      <c r="H20" s="14">
        <f t="shared" si="4"/>
        <v>0.06023339318</v>
      </c>
      <c r="I20" s="14">
        <f t="shared" si="5"/>
        <v>0.05128205128</v>
      </c>
      <c r="K20" s="33">
        <f>min(L14:L16)</f>
        <v>0.3769993979</v>
      </c>
      <c r="L20" s="7"/>
      <c r="M20" s="34" t="s">
        <v>24</v>
      </c>
      <c r="N20" s="7"/>
    </row>
    <row r="21">
      <c r="A21" s="8">
        <v>16.0</v>
      </c>
      <c r="B21" s="20">
        <v>14.0</v>
      </c>
      <c r="C21" s="21">
        <f>24/26</f>
        <v>0.9230769231</v>
      </c>
      <c r="D21" s="20">
        <v>7.0</v>
      </c>
      <c r="F21" s="8">
        <v>16.0</v>
      </c>
      <c r="G21" s="14">
        <f t="shared" si="3"/>
        <v>0.2380952381</v>
      </c>
      <c r="H21" s="14">
        <f t="shared" si="4"/>
        <v>0.03190167104</v>
      </c>
      <c r="I21" s="14">
        <f t="shared" si="5"/>
        <v>0.1282051282</v>
      </c>
    </row>
    <row r="22">
      <c r="A22" s="8">
        <v>17.0</v>
      </c>
      <c r="B22" s="12">
        <v>26.0</v>
      </c>
      <c r="C22" s="13">
        <f>34/28</f>
        <v>1.214285714</v>
      </c>
      <c r="D22" s="12">
        <v>3.0</v>
      </c>
      <c r="F22" s="8">
        <v>17.0</v>
      </c>
      <c r="G22" s="14">
        <f t="shared" si="3"/>
        <v>0.8095238095</v>
      </c>
      <c r="H22" s="14">
        <f t="shared" si="4"/>
        <v>0.06065657861</v>
      </c>
      <c r="I22" s="14">
        <f t="shared" si="5"/>
        <v>0.02564102564</v>
      </c>
    </row>
    <row r="23">
      <c r="A23" s="8">
        <v>18.0</v>
      </c>
      <c r="B23" s="20">
        <v>15.0</v>
      </c>
      <c r="C23" s="21">
        <v>1.1</v>
      </c>
      <c r="D23" s="20">
        <v>6.0</v>
      </c>
      <c r="F23" s="8">
        <v>18.0</v>
      </c>
      <c r="G23" s="14">
        <f t="shared" si="3"/>
        <v>0.2857142857</v>
      </c>
      <c r="H23" s="14">
        <f t="shared" si="4"/>
        <v>0.04937163375</v>
      </c>
      <c r="I23" s="14">
        <f t="shared" si="5"/>
        <v>0.1025641026</v>
      </c>
    </row>
    <row r="24">
      <c r="A24" s="8">
        <v>19.0</v>
      </c>
      <c r="B24" s="12">
        <v>11.0</v>
      </c>
      <c r="C24" s="13">
        <v>1.0</v>
      </c>
      <c r="D24" s="12">
        <v>2.0</v>
      </c>
      <c r="F24" s="8">
        <v>19.0</v>
      </c>
      <c r="G24" s="14">
        <f t="shared" si="3"/>
        <v>0.09523809524</v>
      </c>
      <c r="H24" s="14">
        <f t="shared" si="4"/>
        <v>0.039497307</v>
      </c>
      <c r="I24" s="14">
        <f t="shared" si="5"/>
        <v>0</v>
      </c>
    </row>
    <row r="25">
      <c r="A25" s="8">
        <v>20.0</v>
      </c>
      <c r="B25" s="20">
        <v>27.0</v>
      </c>
      <c r="C25" s="21">
        <v>0.79</v>
      </c>
      <c r="D25" s="20">
        <v>6.0</v>
      </c>
      <c r="F25" s="8">
        <v>20.0</v>
      </c>
      <c r="G25" s="14">
        <f t="shared" si="3"/>
        <v>0.8571428571</v>
      </c>
      <c r="H25" s="14">
        <f t="shared" si="4"/>
        <v>0.01876122083</v>
      </c>
      <c r="I25" s="14">
        <f t="shared" si="5"/>
        <v>0.1025641026</v>
      </c>
    </row>
    <row r="26">
      <c r="A26" s="8">
        <v>21.0</v>
      </c>
      <c r="B26" s="20">
        <v>19.0</v>
      </c>
      <c r="C26" s="21">
        <f>35/37</f>
        <v>0.9459459459</v>
      </c>
      <c r="D26" s="20">
        <v>9.0</v>
      </c>
      <c r="F26" s="8">
        <v>21.0</v>
      </c>
      <c r="G26" s="14">
        <f t="shared" si="3"/>
        <v>0.4761904762</v>
      </c>
      <c r="H26" s="14">
        <f t="shared" si="4"/>
        <v>0.03415983308</v>
      </c>
      <c r="I26" s="14">
        <f t="shared" si="5"/>
        <v>0.1794871795</v>
      </c>
    </row>
    <row r="27">
      <c r="A27" s="8">
        <v>22.0</v>
      </c>
      <c r="B27" s="20">
        <v>11.0</v>
      </c>
      <c r="C27" s="21">
        <v>1.14</v>
      </c>
      <c r="D27" s="20">
        <v>6.0</v>
      </c>
      <c r="F27" s="8">
        <v>22.0</v>
      </c>
      <c r="G27" s="14">
        <f t="shared" si="3"/>
        <v>0.09523809524</v>
      </c>
      <c r="H27" s="14">
        <f t="shared" si="4"/>
        <v>0.05332136445</v>
      </c>
      <c r="I27" s="14">
        <f t="shared" si="5"/>
        <v>0.1025641026</v>
      </c>
    </row>
    <row r="28">
      <c r="A28" s="8">
        <v>23.0</v>
      </c>
      <c r="B28" s="12">
        <v>14.0</v>
      </c>
      <c r="C28" s="13">
        <v>1.12</v>
      </c>
      <c r="D28" s="12">
        <v>6.0</v>
      </c>
      <c r="F28" s="8">
        <v>23.0</v>
      </c>
      <c r="G28" s="14">
        <f t="shared" si="3"/>
        <v>0.2380952381</v>
      </c>
      <c r="H28" s="14">
        <f t="shared" si="4"/>
        <v>0.0513464991</v>
      </c>
      <c r="I28" s="14">
        <f t="shared" si="5"/>
        <v>0.1025641026</v>
      </c>
    </row>
    <row r="29">
      <c r="A29" s="8">
        <v>24.0</v>
      </c>
      <c r="B29" s="20">
        <v>14.0</v>
      </c>
      <c r="C29" s="21">
        <v>0.92</v>
      </c>
      <c r="D29" s="20">
        <v>6.0</v>
      </c>
      <c r="F29" s="8">
        <v>24.0</v>
      </c>
      <c r="G29" s="14">
        <f t="shared" si="3"/>
        <v>0.2380952381</v>
      </c>
      <c r="H29" s="14">
        <f t="shared" si="4"/>
        <v>0.0315978456</v>
      </c>
      <c r="I29" s="14">
        <f t="shared" si="5"/>
        <v>0.1025641026</v>
      </c>
    </row>
    <row r="30">
      <c r="A30" s="8">
        <v>25.0</v>
      </c>
      <c r="B30" s="20">
        <v>9.0</v>
      </c>
      <c r="C30" s="21">
        <v>0.92</v>
      </c>
      <c r="D30" s="20">
        <v>2.0</v>
      </c>
      <c r="F30" s="8">
        <v>25.0</v>
      </c>
      <c r="G30" s="14">
        <f t="shared" si="3"/>
        <v>0</v>
      </c>
      <c r="H30" s="14">
        <f t="shared" si="4"/>
        <v>0.0315978456</v>
      </c>
      <c r="I30" s="14">
        <f t="shared" si="5"/>
        <v>0</v>
      </c>
    </row>
    <row r="31">
      <c r="A31" s="8">
        <v>26.0</v>
      </c>
      <c r="B31" s="12">
        <v>30.0</v>
      </c>
      <c r="C31" s="13">
        <v>1.14</v>
      </c>
      <c r="D31" s="12">
        <v>13.0</v>
      </c>
      <c r="F31" s="8">
        <v>26.0</v>
      </c>
      <c r="G31" s="14">
        <f t="shared" si="3"/>
        <v>1</v>
      </c>
      <c r="H31" s="14">
        <f t="shared" si="4"/>
        <v>0.05332136445</v>
      </c>
      <c r="I31" s="14">
        <f t="shared" si="5"/>
        <v>0.2820512821</v>
      </c>
    </row>
    <row r="32">
      <c r="A32" s="3"/>
      <c r="F32" s="3"/>
      <c r="G32" s="35"/>
      <c r="H32" s="35"/>
      <c r="I32" s="35"/>
    </row>
    <row r="33">
      <c r="A33" s="3"/>
      <c r="F33" s="3"/>
      <c r="G33" s="35"/>
      <c r="H33" s="35"/>
      <c r="I33" s="35"/>
    </row>
    <row r="34">
      <c r="A34" s="3"/>
      <c r="B34" s="35"/>
      <c r="C34" s="35"/>
      <c r="D34" s="35"/>
      <c r="F34" s="3"/>
      <c r="G34" s="35"/>
      <c r="H34" s="35"/>
      <c r="I34" s="35"/>
    </row>
    <row r="35">
      <c r="A35" s="3"/>
      <c r="B35" s="35"/>
      <c r="C35" s="35"/>
      <c r="D35" s="35"/>
      <c r="F35" s="3"/>
      <c r="G35" s="35"/>
      <c r="H35" s="35"/>
      <c r="I35" s="35"/>
    </row>
    <row r="36">
      <c r="A36" s="3"/>
      <c r="B36" s="35"/>
      <c r="C36" s="35"/>
      <c r="D36" s="35"/>
      <c r="F36" s="3"/>
      <c r="G36" s="35"/>
      <c r="H36" s="35"/>
      <c r="I36" s="35"/>
    </row>
    <row r="37">
      <c r="A37" s="3"/>
      <c r="B37" s="35"/>
      <c r="C37" s="35"/>
      <c r="D37" s="35"/>
      <c r="F37" s="3"/>
      <c r="G37" s="35"/>
      <c r="H37" s="35"/>
      <c r="I37" s="35"/>
    </row>
    <row r="38">
      <c r="A38" s="3"/>
      <c r="B38" s="35"/>
      <c r="C38" s="35"/>
      <c r="D38" s="35"/>
      <c r="F38" s="3"/>
      <c r="G38" s="35"/>
      <c r="H38" s="35"/>
      <c r="I38" s="35"/>
    </row>
    <row r="39">
      <c r="A39" s="3"/>
      <c r="B39" s="35"/>
      <c r="C39" s="35"/>
      <c r="D39" s="35"/>
      <c r="F39" s="3"/>
      <c r="G39" s="35"/>
      <c r="H39" s="35"/>
      <c r="I39" s="35"/>
    </row>
    <row r="40">
      <c r="A40" s="3"/>
      <c r="B40" s="35"/>
      <c r="C40" s="35"/>
      <c r="D40" s="35"/>
      <c r="F40" s="3"/>
      <c r="G40" s="35"/>
      <c r="H40" s="35"/>
      <c r="I40" s="35"/>
    </row>
    <row r="41">
      <c r="A41" s="3"/>
      <c r="B41" s="35"/>
      <c r="C41" s="35"/>
      <c r="D41" s="35"/>
      <c r="F41" s="3"/>
      <c r="G41" s="35"/>
      <c r="H41" s="35"/>
      <c r="I41" s="35"/>
    </row>
    <row r="42">
      <c r="A42" s="3"/>
      <c r="B42" s="35"/>
      <c r="C42" s="35"/>
      <c r="D42" s="35"/>
      <c r="F42" s="3"/>
      <c r="G42" s="35"/>
      <c r="H42" s="35"/>
      <c r="I42" s="35"/>
    </row>
    <row r="43">
      <c r="A43" s="3"/>
      <c r="B43" s="35"/>
      <c r="C43" s="35"/>
      <c r="D43" s="35"/>
      <c r="F43" s="3"/>
      <c r="G43" s="35"/>
      <c r="H43" s="35"/>
      <c r="I43" s="35"/>
    </row>
    <row r="44">
      <c r="A44" s="3"/>
      <c r="B44" s="35"/>
      <c r="C44" s="35"/>
      <c r="D44" s="35"/>
      <c r="F44" s="3"/>
      <c r="G44" s="35"/>
      <c r="H44" s="35"/>
      <c r="I44" s="35"/>
    </row>
    <row r="45">
      <c r="A45" s="3"/>
      <c r="B45" s="35"/>
      <c r="C45" s="35"/>
      <c r="D45" s="35"/>
      <c r="F45" s="3"/>
      <c r="G45" s="35"/>
      <c r="H45" s="35"/>
      <c r="I45" s="35"/>
    </row>
    <row r="46">
      <c r="A46" s="3"/>
      <c r="B46" s="35"/>
      <c r="C46" s="35"/>
      <c r="D46" s="35"/>
      <c r="F46" s="3"/>
      <c r="G46" s="35"/>
      <c r="H46" s="35"/>
      <c r="I46" s="35"/>
    </row>
    <row r="47">
      <c r="A47" s="3"/>
      <c r="B47" s="35"/>
      <c r="C47" s="35"/>
      <c r="D47" s="35"/>
      <c r="F47" s="3"/>
      <c r="G47" s="35"/>
      <c r="H47" s="35"/>
      <c r="I47" s="35"/>
    </row>
    <row r="48">
      <c r="A48" s="3"/>
      <c r="B48" s="35"/>
      <c r="C48" s="35"/>
      <c r="D48" s="35"/>
      <c r="F48" s="3"/>
      <c r="G48" s="35"/>
      <c r="H48" s="35"/>
      <c r="I48" s="35"/>
    </row>
    <row r="49">
      <c r="A49" s="3"/>
      <c r="B49" s="35"/>
      <c r="C49" s="35"/>
      <c r="D49" s="35"/>
      <c r="F49" s="3"/>
      <c r="G49" s="35"/>
      <c r="H49" s="35"/>
      <c r="I49" s="35"/>
    </row>
    <row r="50">
      <c r="A50" s="3"/>
      <c r="B50" s="35"/>
      <c r="C50" s="35"/>
      <c r="D50" s="35"/>
      <c r="F50" s="3"/>
      <c r="G50" s="35"/>
      <c r="H50" s="35"/>
      <c r="I50" s="35"/>
    </row>
    <row r="51">
      <c r="A51" s="3"/>
      <c r="B51" s="35"/>
      <c r="C51" s="35"/>
      <c r="D51" s="35"/>
      <c r="F51" s="3"/>
      <c r="G51" s="35"/>
      <c r="H51" s="35"/>
      <c r="I51" s="35"/>
    </row>
    <row r="52">
      <c r="A52" s="3"/>
      <c r="B52" s="35"/>
      <c r="C52" s="35"/>
      <c r="D52" s="35"/>
      <c r="F52" s="3"/>
      <c r="G52" s="35"/>
      <c r="H52" s="35"/>
      <c r="I52" s="35"/>
    </row>
    <row r="53">
      <c r="A53" s="3"/>
      <c r="B53" s="35"/>
      <c r="C53" s="35"/>
      <c r="D53" s="35"/>
      <c r="F53" s="3"/>
      <c r="G53" s="35"/>
      <c r="H53" s="35"/>
      <c r="I53" s="35"/>
    </row>
    <row r="54">
      <c r="A54" s="3"/>
      <c r="B54" s="35"/>
      <c r="C54" s="35"/>
      <c r="D54" s="35"/>
      <c r="F54" s="3"/>
      <c r="G54" s="35"/>
      <c r="H54" s="35"/>
      <c r="I54" s="35"/>
    </row>
    <row r="55">
      <c r="A55" s="3"/>
      <c r="B55" s="35"/>
      <c r="C55" s="35"/>
      <c r="D55" s="35"/>
      <c r="F55" s="3"/>
      <c r="G55" s="35"/>
      <c r="H55" s="35"/>
      <c r="I55" s="35"/>
    </row>
    <row r="56">
      <c r="A56" s="3"/>
      <c r="B56" s="35"/>
      <c r="C56" s="35"/>
      <c r="D56" s="35"/>
      <c r="F56" s="3"/>
      <c r="G56" s="35"/>
      <c r="H56" s="35"/>
      <c r="I56" s="35"/>
    </row>
    <row r="57">
      <c r="A57" s="3"/>
      <c r="B57" s="35"/>
      <c r="C57" s="35"/>
      <c r="D57" s="35"/>
      <c r="F57" s="3"/>
      <c r="G57" s="35"/>
      <c r="H57" s="35"/>
      <c r="I57" s="35"/>
    </row>
    <row r="58">
      <c r="A58" s="3"/>
      <c r="B58" s="35"/>
      <c r="C58" s="35"/>
      <c r="D58" s="35"/>
      <c r="F58" s="3"/>
      <c r="G58" s="35"/>
      <c r="H58" s="35"/>
      <c r="I58" s="35"/>
    </row>
    <row r="59">
      <c r="A59" s="3"/>
      <c r="B59" s="35"/>
      <c r="C59" s="35"/>
      <c r="D59" s="35"/>
      <c r="F59" s="3"/>
      <c r="G59" s="35"/>
      <c r="H59" s="35"/>
      <c r="I59" s="35"/>
    </row>
    <row r="60">
      <c r="A60" s="3"/>
      <c r="B60" s="35"/>
      <c r="C60" s="35"/>
      <c r="D60" s="35"/>
      <c r="F60" s="3"/>
      <c r="G60" s="35"/>
      <c r="H60" s="35"/>
      <c r="I60" s="35"/>
    </row>
    <row r="61">
      <c r="A61" s="3"/>
      <c r="B61" s="35"/>
      <c r="C61" s="35"/>
      <c r="D61" s="35"/>
      <c r="F61" s="3"/>
      <c r="G61" s="35"/>
      <c r="H61" s="35"/>
      <c r="I61" s="35"/>
    </row>
    <row r="62">
      <c r="A62" s="3"/>
      <c r="B62" s="35"/>
      <c r="C62" s="35"/>
      <c r="D62" s="35"/>
      <c r="F62" s="3"/>
      <c r="G62" s="35"/>
      <c r="H62" s="35"/>
      <c r="I62" s="35"/>
    </row>
    <row r="63">
      <c r="A63" s="3"/>
      <c r="B63" s="35"/>
      <c r="C63" s="35"/>
      <c r="D63" s="35"/>
      <c r="F63" s="3"/>
      <c r="G63" s="35"/>
      <c r="H63" s="35"/>
      <c r="I63" s="35"/>
    </row>
    <row r="64">
      <c r="A64" s="3"/>
      <c r="B64" s="35"/>
      <c r="C64" s="35"/>
      <c r="D64" s="35"/>
      <c r="F64" s="3"/>
      <c r="G64" s="35"/>
      <c r="H64" s="35"/>
      <c r="I64" s="35"/>
    </row>
    <row r="65">
      <c r="A65" s="3"/>
      <c r="B65" s="35"/>
      <c r="C65" s="35"/>
      <c r="D65" s="35"/>
      <c r="F65" s="3"/>
      <c r="G65" s="35"/>
      <c r="H65" s="35"/>
      <c r="I65" s="35"/>
    </row>
    <row r="66">
      <c r="A66" s="3"/>
      <c r="B66" s="35"/>
      <c r="C66" s="35"/>
      <c r="D66" s="35"/>
      <c r="F66" s="3"/>
      <c r="G66" s="35"/>
      <c r="H66" s="35"/>
      <c r="I66" s="35"/>
    </row>
    <row r="67">
      <c r="A67" s="3"/>
      <c r="B67" s="35"/>
      <c r="C67" s="35"/>
      <c r="D67" s="35"/>
      <c r="F67" s="3"/>
      <c r="G67" s="35"/>
      <c r="H67" s="35"/>
      <c r="I67" s="35"/>
    </row>
    <row r="68">
      <c r="A68" s="3"/>
      <c r="B68" s="35"/>
      <c r="C68" s="35"/>
      <c r="D68" s="35"/>
      <c r="F68" s="3"/>
      <c r="G68" s="35"/>
      <c r="H68" s="35"/>
      <c r="I68" s="35"/>
    </row>
    <row r="69">
      <c r="A69" s="3"/>
      <c r="B69" s="35"/>
      <c r="C69" s="35"/>
      <c r="D69" s="35"/>
      <c r="F69" s="3"/>
      <c r="G69" s="35"/>
      <c r="H69" s="35"/>
      <c r="I69" s="35"/>
    </row>
    <row r="70">
      <c r="A70" s="3"/>
      <c r="B70" s="35"/>
      <c r="C70" s="35"/>
      <c r="D70" s="35"/>
      <c r="F70" s="3"/>
      <c r="G70" s="35"/>
      <c r="H70" s="35"/>
      <c r="I70" s="35"/>
    </row>
    <row r="71">
      <c r="A71" s="3"/>
      <c r="B71" s="35"/>
      <c r="C71" s="35"/>
      <c r="D71" s="35"/>
      <c r="F71" s="3"/>
      <c r="G71" s="35"/>
      <c r="H71" s="35"/>
      <c r="I71" s="35"/>
    </row>
    <row r="72">
      <c r="A72" s="3"/>
      <c r="B72" s="35"/>
      <c r="C72" s="35"/>
      <c r="D72" s="35"/>
      <c r="F72" s="3"/>
      <c r="G72" s="35"/>
      <c r="H72" s="35"/>
      <c r="I72" s="35"/>
    </row>
    <row r="73">
      <c r="A73" s="3"/>
      <c r="B73" s="35"/>
      <c r="C73" s="35"/>
      <c r="D73" s="35"/>
      <c r="F73" s="3"/>
      <c r="G73" s="35"/>
      <c r="H73" s="35"/>
      <c r="I73" s="35"/>
    </row>
    <row r="74">
      <c r="A74" s="3"/>
      <c r="B74" s="35"/>
      <c r="C74" s="35"/>
      <c r="D74" s="35"/>
      <c r="F74" s="3"/>
      <c r="G74" s="35"/>
      <c r="H74" s="35"/>
      <c r="I74" s="35"/>
    </row>
    <row r="75">
      <c r="A75" s="3"/>
      <c r="B75" s="35"/>
      <c r="C75" s="35"/>
      <c r="D75" s="35"/>
      <c r="F75" s="3"/>
      <c r="G75" s="35"/>
      <c r="H75" s="35"/>
      <c r="I75" s="35"/>
    </row>
    <row r="76">
      <c r="A76" s="3"/>
      <c r="B76" s="35"/>
      <c r="C76" s="35"/>
      <c r="D76" s="35"/>
      <c r="F76" s="3"/>
      <c r="G76" s="35"/>
      <c r="H76" s="35"/>
      <c r="I76" s="35"/>
    </row>
    <row r="77">
      <c r="A77" s="3"/>
      <c r="B77" s="35"/>
      <c r="C77" s="35"/>
      <c r="D77" s="35"/>
      <c r="F77" s="3"/>
      <c r="G77" s="35"/>
      <c r="H77" s="35"/>
      <c r="I77" s="35"/>
    </row>
    <row r="78">
      <c r="A78" s="3"/>
      <c r="B78" s="35"/>
      <c r="C78" s="35"/>
      <c r="D78" s="35"/>
      <c r="F78" s="3"/>
      <c r="G78" s="35"/>
      <c r="H78" s="35"/>
      <c r="I78" s="35"/>
    </row>
    <row r="79">
      <c r="A79" s="3"/>
      <c r="B79" s="35"/>
      <c r="C79" s="35"/>
      <c r="D79" s="35"/>
      <c r="F79" s="3"/>
      <c r="G79" s="35"/>
      <c r="H79" s="35"/>
      <c r="I79" s="35"/>
    </row>
    <row r="80">
      <c r="A80" s="3"/>
      <c r="B80" s="35"/>
      <c r="C80" s="35"/>
      <c r="D80" s="35"/>
      <c r="F80" s="3"/>
      <c r="G80" s="35"/>
      <c r="H80" s="35"/>
      <c r="I80" s="35"/>
    </row>
    <row r="81">
      <c r="A81" s="3"/>
      <c r="B81" s="35"/>
      <c r="C81" s="35"/>
      <c r="D81" s="35"/>
      <c r="F81" s="3"/>
      <c r="G81" s="35"/>
      <c r="H81" s="35"/>
      <c r="I81" s="35"/>
    </row>
    <row r="82">
      <c r="A82" s="3"/>
      <c r="B82" s="35"/>
      <c r="C82" s="35"/>
      <c r="D82" s="35"/>
      <c r="F82" s="3"/>
      <c r="G82" s="35"/>
      <c r="H82" s="35"/>
      <c r="I82" s="35"/>
    </row>
    <row r="83">
      <c r="A83" s="3"/>
      <c r="B83" s="35"/>
      <c r="C83" s="35"/>
      <c r="D83" s="35"/>
      <c r="F83" s="3"/>
      <c r="G83" s="35"/>
      <c r="H83" s="35"/>
      <c r="I83" s="35"/>
    </row>
    <row r="84">
      <c r="A84" s="3"/>
      <c r="B84" s="35"/>
      <c r="C84" s="35"/>
      <c r="D84" s="35"/>
      <c r="F84" s="3"/>
      <c r="G84" s="35"/>
      <c r="H84" s="35"/>
      <c r="I84" s="35"/>
    </row>
    <row r="85">
      <c r="A85" s="3"/>
      <c r="B85" s="35"/>
      <c r="C85" s="35"/>
      <c r="D85" s="35"/>
      <c r="F85" s="3"/>
      <c r="G85" s="35"/>
      <c r="H85" s="35"/>
      <c r="I85" s="35"/>
    </row>
    <row r="86">
      <c r="A86" s="3"/>
      <c r="B86" s="35"/>
      <c r="C86" s="35"/>
      <c r="D86" s="35"/>
      <c r="F86" s="3"/>
      <c r="G86" s="35"/>
      <c r="H86" s="35"/>
      <c r="I86" s="35"/>
    </row>
    <row r="87">
      <c r="A87" s="3"/>
      <c r="B87" s="35"/>
      <c r="C87" s="35"/>
      <c r="D87" s="35"/>
      <c r="F87" s="3"/>
      <c r="G87" s="35"/>
      <c r="H87" s="35"/>
      <c r="I87" s="35"/>
    </row>
    <row r="88">
      <c r="A88" s="3"/>
      <c r="B88" s="35"/>
      <c r="C88" s="35"/>
      <c r="D88" s="35"/>
      <c r="F88" s="3"/>
      <c r="G88" s="35"/>
      <c r="H88" s="35"/>
      <c r="I88" s="35"/>
    </row>
    <row r="89">
      <c r="A89" s="3"/>
      <c r="B89" s="35"/>
      <c r="C89" s="35"/>
      <c r="D89" s="35"/>
      <c r="F89" s="3"/>
      <c r="G89" s="35"/>
      <c r="H89" s="35"/>
      <c r="I89" s="35"/>
    </row>
    <row r="90">
      <c r="A90" s="3"/>
      <c r="B90" s="35"/>
      <c r="C90" s="35"/>
      <c r="D90" s="35"/>
      <c r="F90" s="3"/>
      <c r="G90" s="35"/>
      <c r="H90" s="35"/>
      <c r="I90" s="35"/>
    </row>
    <row r="91">
      <c r="A91" s="3"/>
      <c r="B91" s="35"/>
      <c r="C91" s="35"/>
      <c r="D91" s="35"/>
      <c r="F91" s="3"/>
      <c r="G91" s="35"/>
      <c r="H91" s="35"/>
      <c r="I91" s="35"/>
    </row>
    <row r="92">
      <c r="A92" s="3"/>
      <c r="B92" s="35"/>
      <c r="C92" s="35"/>
      <c r="D92" s="35"/>
      <c r="F92" s="3"/>
      <c r="G92" s="35"/>
      <c r="H92" s="35"/>
      <c r="I92" s="35"/>
    </row>
    <row r="93">
      <c r="A93" s="3"/>
      <c r="B93" s="35"/>
      <c r="C93" s="35"/>
      <c r="D93" s="35"/>
      <c r="F93" s="3"/>
      <c r="G93" s="35"/>
      <c r="H93" s="35"/>
      <c r="I93" s="35"/>
    </row>
    <row r="94">
      <c r="A94" s="3"/>
      <c r="B94" s="35"/>
      <c r="C94" s="35"/>
      <c r="D94" s="35"/>
      <c r="F94" s="3"/>
      <c r="G94" s="35"/>
      <c r="H94" s="35"/>
      <c r="I94" s="35"/>
    </row>
    <row r="95">
      <c r="A95" s="3"/>
      <c r="B95" s="35"/>
      <c r="C95" s="35"/>
      <c r="D95" s="35"/>
      <c r="F95" s="3"/>
      <c r="G95" s="35"/>
      <c r="H95" s="35"/>
      <c r="I95" s="35"/>
    </row>
    <row r="96">
      <c r="A96" s="3"/>
      <c r="B96" s="35"/>
      <c r="C96" s="35"/>
      <c r="D96" s="35"/>
      <c r="F96" s="3"/>
      <c r="G96" s="35"/>
      <c r="H96" s="35"/>
      <c r="I96" s="35"/>
    </row>
    <row r="97">
      <c r="A97" s="3"/>
      <c r="B97" s="35"/>
      <c r="C97" s="35"/>
      <c r="D97" s="35"/>
      <c r="F97" s="3"/>
      <c r="G97" s="35"/>
      <c r="H97" s="35"/>
      <c r="I97" s="35"/>
    </row>
    <row r="98">
      <c r="A98" s="3"/>
      <c r="B98" s="35"/>
      <c r="C98" s="35"/>
      <c r="D98" s="35"/>
      <c r="F98" s="3"/>
      <c r="G98" s="35"/>
      <c r="H98" s="35"/>
      <c r="I98" s="35"/>
    </row>
    <row r="99">
      <c r="A99" s="3"/>
      <c r="B99" s="35"/>
      <c r="C99" s="35"/>
      <c r="D99" s="35"/>
      <c r="F99" s="3"/>
      <c r="G99" s="35"/>
      <c r="H99" s="35"/>
      <c r="I99" s="35"/>
    </row>
    <row r="100">
      <c r="A100" s="3"/>
      <c r="B100" s="35"/>
      <c r="C100" s="35"/>
      <c r="D100" s="35"/>
      <c r="F100" s="3"/>
      <c r="G100" s="35"/>
      <c r="H100" s="35"/>
      <c r="I100" s="35"/>
    </row>
    <row r="101">
      <c r="A101" s="3"/>
      <c r="B101" s="35"/>
      <c r="C101" s="35"/>
      <c r="D101" s="35"/>
      <c r="F101" s="3"/>
      <c r="G101" s="35"/>
      <c r="H101" s="35"/>
      <c r="I101" s="35"/>
    </row>
    <row r="102">
      <c r="A102" s="3"/>
      <c r="B102" s="35"/>
      <c r="C102" s="35"/>
      <c r="D102" s="35"/>
      <c r="F102" s="3"/>
      <c r="G102" s="35"/>
      <c r="H102" s="35"/>
      <c r="I102" s="35"/>
    </row>
    <row r="103">
      <c r="A103" s="3"/>
      <c r="B103" s="35"/>
      <c r="C103" s="35"/>
      <c r="D103" s="35"/>
      <c r="F103" s="3"/>
      <c r="G103" s="35"/>
      <c r="H103" s="35"/>
      <c r="I103" s="35"/>
    </row>
    <row r="104">
      <c r="A104" s="3"/>
      <c r="B104" s="35"/>
      <c r="C104" s="35"/>
      <c r="D104" s="35"/>
      <c r="F104" s="3"/>
      <c r="G104" s="35"/>
      <c r="H104" s="35"/>
      <c r="I104" s="35"/>
    </row>
  </sheetData>
  <mergeCells count="7">
    <mergeCell ref="A4:D4"/>
    <mergeCell ref="F4:I4"/>
    <mergeCell ref="K13:N13"/>
    <mergeCell ref="K19:N19"/>
    <mergeCell ref="K20:L20"/>
    <mergeCell ref="M20:N20"/>
    <mergeCell ref="K4:P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6.75"/>
    <col customWidth="1" min="11" max="11" width="13.25"/>
  </cols>
  <sheetData>
    <row r="1">
      <c r="A1" s="11" t="s">
        <v>5</v>
      </c>
      <c r="B1" s="11" t="s">
        <v>6</v>
      </c>
      <c r="C1" s="11" t="s">
        <v>7</v>
      </c>
      <c r="D1" s="11" t="s">
        <v>8</v>
      </c>
    </row>
    <row r="2">
      <c r="A2" s="17">
        <v>1.0</v>
      </c>
      <c r="B2" s="19">
        <v>0.6190476190476191</v>
      </c>
      <c r="C2" s="19">
        <v>1.0</v>
      </c>
      <c r="D2" s="19">
        <v>0.10256410256410256</v>
      </c>
    </row>
    <row r="3">
      <c r="A3" s="17">
        <v>2.0</v>
      </c>
      <c r="B3" s="19">
        <v>0.2857142857142857</v>
      </c>
      <c r="C3" s="19">
        <v>0.019748653500897672</v>
      </c>
      <c r="D3" s="19">
        <v>1.0</v>
      </c>
    </row>
    <row r="4">
      <c r="A4" s="17">
        <v>3.0</v>
      </c>
      <c r="B4" s="19">
        <v>0.2857142857142857</v>
      </c>
      <c r="C4" s="19">
        <v>0.03584014894607354</v>
      </c>
      <c r="D4" s="19">
        <v>0.1794871794871795</v>
      </c>
    </row>
    <row r="5">
      <c r="A5" s="17">
        <v>4.0</v>
      </c>
      <c r="B5" s="19">
        <v>0.6666666666666666</v>
      </c>
      <c r="C5" s="19">
        <v>0.03949730700179534</v>
      </c>
      <c r="D5" s="19">
        <v>0.15384615384615385</v>
      </c>
    </row>
    <row r="6">
      <c r="A6" s="17">
        <v>5.0</v>
      </c>
      <c r="B6" s="19">
        <v>0.19047619047619047</v>
      </c>
      <c r="C6" s="19">
        <v>0.04566876122082585</v>
      </c>
      <c r="D6" s="19">
        <v>0.07692307692307693</v>
      </c>
    </row>
    <row r="7">
      <c r="A7" s="17">
        <v>6.0</v>
      </c>
      <c r="B7" s="19">
        <v>0.19047619047619047</v>
      </c>
      <c r="C7" s="19">
        <v>0.035008976660682235</v>
      </c>
      <c r="D7" s="19">
        <v>0.10256410256410256</v>
      </c>
    </row>
    <row r="8">
      <c r="A8" s="17">
        <v>7.0</v>
      </c>
      <c r="B8" s="19">
        <v>0.047619047619047616</v>
      </c>
      <c r="C8" s="19">
        <v>0.03479524664443874</v>
      </c>
      <c r="D8" s="19">
        <v>0.10256410256410256</v>
      </c>
    </row>
    <row r="9">
      <c r="A9" s="17">
        <v>8.0</v>
      </c>
      <c r="B9" s="19">
        <v>0.14285714285714285</v>
      </c>
      <c r="C9" s="19">
        <v>0.04048473967684022</v>
      </c>
      <c r="D9" s="19">
        <v>0.07692307692307693</v>
      </c>
    </row>
    <row r="10">
      <c r="A10" s="17">
        <v>9.0</v>
      </c>
      <c r="B10" s="19">
        <v>0.7142857142857143</v>
      </c>
      <c r="C10" s="19">
        <v>0.03490459688530751</v>
      </c>
      <c r="D10" s="19">
        <v>0.20512820512820512</v>
      </c>
    </row>
    <row r="11">
      <c r="A11" s="17">
        <v>10.0</v>
      </c>
      <c r="B11" s="19">
        <v>0.19047619047619047</v>
      </c>
      <c r="C11" s="19">
        <v>0.0</v>
      </c>
      <c r="D11" s="19">
        <v>0.0</v>
      </c>
    </row>
    <row r="12">
      <c r="A12" s="17">
        <v>11.0</v>
      </c>
      <c r="B12" s="19">
        <v>0.0</v>
      </c>
      <c r="C12" s="19">
        <v>0.0559545182525434</v>
      </c>
      <c r="D12" s="19">
        <v>0.05128205128205128</v>
      </c>
    </row>
    <row r="13">
      <c r="A13" s="17">
        <v>12.0</v>
      </c>
      <c r="B13" s="19">
        <v>0.047619047619047616</v>
      </c>
      <c r="C13" s="19">
        <v>0.025391125929725568</v>
      </c>
      <c r="D13" s="19">
        <v>0.05128205128205128</v>
      </c>
    </row>
    <row r="14">
      <c r="A14" s="17">
        <v>13.0</v>
      </c>
      <c r="B14" s="19">
        <v>0.9523809523809523</v>
      </c>
      <c r="C14" s="19">
        <v>0.08306051325377548</v>
      </c>
      <c r="D14" s="19">
        <v>0.28205128205128205</v>
      </c>
    </row>
    <row r="15">
      <c r="A15" s="17">
        <v>14.0</v>
      </c>
      <c r="B15" s="19">
        <v>0.19047619047619047</v>
      </c>
      <c r="C15" s="19">
        <v>0.034560143626570915</v>
      </c>
      <c r="D15" s="19">
        <v>0.05128205128205128</v>
      </c>
    </row>
    <row r="16">
      <c r="A16" s="17">
        <v>15.0</v>
      </c>
      <c r="B16" s="19">
        <v>0.38095238095238093</v>
      </c>
      <c r="C16" s="19">
        <v>0.06023339317773788</v>
      </c>
      <c r="D16" s="19">
        <v>0.05128205128205128</v>
      </c>
    </row>
    <row r="17">
      <c r="A17" s="17">
        <v>16.0</v>
      </c>
      <c r="B17" s="19">
        <v>0.23809523809523808</v>
      </c>
      <c r="C17" s="19">
        <v>0.03190167103991162</v>
      </c>
      <c r="D17" s="19">
        <v>0.1282051282051282</v>
      </c>
    </row>
    <row r="18">
      <c r="A18" s="17">
        <v>17.0</v>
      </c>
      <c r="B18" s="19">
        <v>0.8095238095238095</v>
      </c>
      <c r="C18" s="19">
        <v>0.060656578609899967</v>
      </c>
      <c r="D18" s="19">
        <v>0.02564102564102564</v>
      </c>
    </row>
    <row r="19">
      <c r="A19" s="17">
        <v>18.0</v>
      </c>
      <c r="B19" s="19">
        <v>0.2857142857142857</v>
      </c>
      <c r="C19" s="19">
        <v>0.049371633752244175</v>
      </c>
      <c r="D19" s="19">
        <v>0.10256410256410256</v>
      </c>
    </row>
    <row r="20">
      <c r="A20" s="17">
        <v>19.0</v>
      </c>
      <c r="B20" s="19">
        <v>0.09523809523809523</v>
      </c>
      <c r="C20" s="19">
        <v>0.03949730700179534</v>
      </c>
      <c r="D20" s="19">
        <v>0.0</v>
      </c>
    </row>
    <row r="21">
      <c r="A21" s="17">
        <v>20.0</v>
      </c>
      <c r="B21" s="19">
        <v>0.8571428571428571</v>
      </c>
      <c r="C21" s="19">
        <v>0.018761220825852788</v>
      </c>
      <c r="D21" s="19">
        <v>0.10256410256410256</v>
      </c>
    </row>
    <row r="22">
      <c r="A22" s="17">
        <v>21.0</v>
      </c>
      <c r="B22" s="19">
        <v>0.47619047619047616</v>
      </c>
      <c r="C22" s="19">
        <v>0.0341598330826338</v>
      </c>
      <c r="D22" s="19">
        <v>0.1794871794871795</v>
      </c>
    </row>
    <row r="23">
      <c r="A23" s="17">
        <v>22.0</v>
      </c>
      <c r="B23" s="19">
        <v>0.09523809523809523</v>
      </c>
      <c r="C23" s="19">
        <v>0.05332136445242369</v>
      </c>
      <c r="D23" s="19">
        <v>0.10256410256410256</v>
      </c>
    </row>
    <row r="24">
      <c r="A24" s="17">
        <v>23.0</v>
      </c>
      <c r="B24" s="19">
        <v>0.23809523809523808</v>
      </c>
      <c r="C24" s="19">
        <v>0.051346499102333944</v>
      </c>
      <c r="D24" s="19">
        <v>0.10256410256410256</v>
      </c>
    </row>
    <row r="25">
      <c r="A25" s="17">
        <v>24.0</v>
      </c>
      <c r="B25" s="19">
        <v>0.23809523809523808</v>
      </c>
      <c r="C25" s="19">
        <v>0.031597845601436275</v>
      </c>
      <c r="D25" s="19">
        <v>0.10256410256410256</v>
      </c>
    </row>
    <row r="26">
      <c r="A26" s="17">
        <v>25.0</v>
      </c>
      <c r="B26" s="19">
        <v>0.0</v>
      </c>
      <c r="C26" s="19">
        <v>0.031597845601436275</v>
      </c>
      <c r="D26" s="19">
        <v>0.0</v>
      </c>
    </row>
    <row r="27">
      <c r="A27" s="17">
        <v>26.0</v>
      </c>
      <c r="B27" s="19">
        <v>1.0</v>
      </c>
      <c r="C27" s="19">
        <v>0.05332136445242369</v>
      </c>
      <c r="D27" s="19">
        <v>0.28205128205128205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75"/>
    <col customWidth="1" min="7" max="7" width="13.25"/>
  </cols>
  <sheetData>
    <row r="2">
      <c r="B2" s="3"/>
      <c r="C2" s="3"/>
      <c r="D2" s="3"/>
      <c r="E2" s="3"/>
      <c r="F2" s="3"/>
      <c r="G2" s="3"/>
    </row>
    <row r="3">
      <c r="B3" s="17" t="s">
        <v>25</v>
      </c>
      <c r="C3" s="17" t="s">
        <v>6</v>
      </c>
      <c r="D3" s="17" t="s">
        <v>26</v>
      </c>
      <c r="E3" s="17" t="s">
        <v>8</v>
      </c>
      <c r="F3" s="17" t="s">
        <v>27</v>
      </c>
      <c r="G3" s="17" t="s">
        <v>28</v>
      </c>
    </row>
    <row r="4">
      <c r="B4" s="17">
        <v>0.0</v>
      </c>
      <c r="C4" s="17">
        <v>0.761</v>
      </c>
      <c r="D4" s="17">
        <v>0.165</v>
      </c>
      <c r="E4" s="17">
        <v>0.167</v>
      </c>
      <c r="F4" s="36">
        <f t="shared" ref="F4:F6" si="1">sqrt(C4^2 + D4^2 + E4^2)</f>
        <v>0.7963887242</v>
      </c>
      <c r="G4" s="17" t="s">
        <v>13</v>
      </c>
    </row>
    <row r="5">
      <c r="B5" s="17">
        <v>1.0</v>
      </c>
      <c r="C5" s="17">
        <v>0.168</v>
      </c>
      <c r="D5" s="17">
        <v>0.386</v>
      </c>
      <c r="E5" s="17">
        <v>0.075</v>
      </c>
      <c r="F5" s="36">
        <f t="shared" si="1"/>
        <v>0.4276037886</v>
      </c>
      <c r="G5" s="17" t="s">
        <v>11</v>
      </c>
    </row>
    <row r="6">
      <c r="B6" s="17">
        <v>2.0</v>
      </c>
      <c r="C6" s="17">
        <v>0.286</v>
      </c>
      <c r="D6" s="17">
        <v>0.02</v>
      </c>
      <c r="E6" s="17">
        <v>1.0</v>
      </c>
      <c r="F6" s="36">
        <f t="shared" si="1"/>
        <v>1.040286499</v>
      </c>
      <c r="G6" s="17" t="s">
        <v>15</v>
      </c>
    </row>
  </sheetData>
  <drawing r:id="rId1"/>
</worksheet>
</file>