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FHNW\Master Thesis\Arbeitsdokumente\"/>
    </mc:Choice>
  </mc:AlternateContent>
  <bookViews>
    <workbookView xWindow="0" yWindow="0" windowWidth="28800" windowHeight="14235"/>
  </bookViews>
  <sheets>
    <sheet name="BEISPIEL" sheetId="1" r:id="rId1"/>
    <sheet name="KNOWHOW" sheetId="3" r:id="rId2"/>
    <sheet name="SOCIAL" sheetId="2" r:id="rId3"/>
    <sheet name="DEVICE" sheetId="4" r:id="rId4"/>
    <sheet name="COMPANY" sheetId="5" r:id="rId5"/>
    <sheet name="ATTACK" sheetId="6" r:id="rId6"/>
    <sheet name="WPLACE" sheetId="7" r:id="rId7"/>
    <sheet name="DATASEC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8" i="1" s="1"/>
  <c r="G22" i="1"/>
  <c r="G21" i="1"/>
  <c r="G27" i="1" s="1"/>
  <c r="G28" i="1" s="1"/>
  <c r="F22" i="1"/>
  <c r="F21" i="1"/>
  <c r="C28" i="1"/>
  <c r="D28" i="1"/>
  <c r="E28" i="1"/>
  <c r="H28" i="1"/>
  <c r="I28" i="1"/>
  <c r="I27" i="1"/>
  <c r="H27" i="1"/>
  <c r="C27" i="1"/>
  <c r="D27" i="1"/>
  <c r="E27" i="1"/>
  <c r="B27" i="1"/>
  <c r="C26" i="1" l="1"/>
  <c r="D26" i="1"/>
  <c r="E26" i="1"/>
  <c r="F26" i="1"/>
  <c r="G26" i="1"/>
  <c r="H26" i="1"/>
  <c r="I26" i="1"/>
  <c r="B26" i="1"/>
  <c r="B18" i="1" l="1"/>
  <c r="C18" i="1"/>
  <c r="D18" i="1"/>
  <c r="E18" i="1"/>
  <c r="H18" i="1"/>
  <c r="I18" i="1"/>
  <c r="I17" i="1"/>
  <c r="H17" i="1"/>
  <c r="D17" i="1"/>
  <c r="E17" i="1"/>
  <c r="C17" i="1"/>
  <c r="B17" i="1"/>
  <c r="B28" i="1" s="1"/>
  <c r="J28" i="1" l="1"/>
  <c r="B4" i="1" s="1"/>
</calcChain>
</file>

<file path=xl/sharedStrings.xml><?xml version="1.0" encoding="utf-8"?>
<sst xmlns="http://schemas.openxmlformats.org/spreadsheetml/2006/main" count="45" uniqueCount="39">
  <si>
    <t>User 1</t>
  </si>
  <si>
    <t>User 2</t>
  </si>
  <si>
    <t>User 3</t>
  </si>
  <si>
    <t>S13</t>
  </si>
  <si>
    <t>S14</t>
  </si>
  <si>
    <t>S15</t>
  </si>
  <si>
    <t>U19</t>
  </si>
  <si>
    <t>U24</t>
  </si>
  <si>
    <t>U26</t>
  </si>
  <si>
    <t>V32</t>
  </si>
  <si>
    <t>V34</t>
  </si>
  <si>
    <t>A</t>
  </si>
  <si>
    <t>B</t>
  </si>
  <si>
    <t>User 4</t>
  </si>
  <si>
    <t>User 5</t>
  </si>
  <si>
    <t>User 6</t>
  </si>
  <si>
    <t>Themenbereich</t>
  </si>
  <si>
    <t>SOCIAL</t>
  </si>
  <si>
    <t>TOTAL</t>
  </si>
  <si>
    <t>Fragetyp</t>
  </si>
  <si>
    <t>ID</t>
  </si>
  <si>
    <t>Durchschnitt (AVG)</t>
  </si>
  <si>
    <t>Standardabweichung (STDEV)</t>
  </si>
  <si>
    <t>Zusammenfassung</t>
  </si>
  <si>
    <t>S13, S14, S15, U19, U24, U26, V32, V34</t>
  </si>
  <si>
    <t>Erfüllungsgrad Themenbereich</t>
  </si>
  <si>
    <t>Antworten Analogskala</t>
  </si>
  <si>
    <t>Antworten Auswahlmenü</t>
  </si>
  <si>
    <t>Themenbereich Abdeckungsberechnung</t>
  </si>
  <si>
    <t>Antworten der relevanten Einzelfragen</t>
  </si>
  <si>
    <t>Relevante Einzelfragen</t>
  </si>
  <si>
    <t>NEIN</t>
  </si>
  <si>
    <t>JA</t>
  </si>
  <si>
    <t xml:space="preserve"> Berechneter Erfüllungsgrad</t>
  </si>
  <si>
    <t>Ja</t>
  </si>
  <si>
    <t>Nein + Unbekannt</t>
  </si>
  <si>
    <t>Korrekte Antwort (Soll)</t>
  </si>
  <si>
    <t>Frageanteil am Themenbereich</t>
  </si>
  <si>
    <t>Prozentuale Erfüllung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</si>
</sst>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2" fillId="2" borderId="0" xfId="1"/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3" fillId="2" borderId="0" xfId="1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1" fillId="0" borderId="0" xfId="0" applyNumberFormat="1" applyFont="1" applyAlignment="1">
      <alignment horizontal="right" vertical="top"/>
    </xf>
    <xf numFmtId="0" fontId="1" fillId="0" borderId="0" xfId="0" applyFont="1" applyAlignment="1"/>
    <xf numFmtId="9" fontId="0" fillId="0" borderId="0" xfId="0" applyNumberFormat="1"/>
    <xf numFmtId="9" fontId="0" fillId="0" borderId="0" xfId="0" applyNumberFormat="1" applyBorder="1"/>
    <xf numFmtId="9" fontId="0" fillId="0" borderId="1" xfId="0" applyNumberFormat="1" applyBorder="1"/>
    <xf numFmtId="9" fontId="1" fillId="0" borderId="0" xfId="0" applyNumberFormat="1" applyFont="1" applyAlignment="1">
      <alignment horizontal="left"/>
    </xf>
    <xf numFmtId="0" fontId="1" fillId="2" borderId="0" xfId="1" applyFont="1" applyAlignment="1">
      <alignment horizontal="right"/>
    </xf>
  </cellXfs>
  <cellStyles count="2">
    <cellStyle name="40% - Accent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F32" sqref="F32"/>
    </sheetView>
  </sheetViews>
  <sheetFormatPr defaultRowHeight="15" x14ac:dyDescent="0.25"/>
  <cols>
    <col min="1" max="1" width="48" style="17" bestFit="1" customWidth="1"/>
    <col min="2" max="2" width="7.28515625" bestFit="1" customWidth="1"/>
  </cols>
  <sheetData>
    <row r="1" spans="1:12" ht="18.75" x14ac:dyDescent="0.3">
      <c r="A1" s="12" t="s">
        <v>23</v>
      </c>
      <c r="B1" s="8"/>
      <c r="C1" s="8"/>
      <c r="D1" s="8"/>
      <c r="E1" s="8"/>
      <c r="F1" s="8"/>
      <c r="G1" s="8"/>
      <c r="H1" s="8"/>
      <c r="I1" s="8"/>
      <c r="J1" s="8"/>
    </row>
    <row r="2" spans="1:12" x14ac:dyDescent="0.25">
      <c r="A2" s="13" t="s">
        <v>16</v>
      </c>
      <c r="B2" s="6" t="s">
        <v>17</v>
      </c>
    </row>
    <row r="3" spans="1:12" x14ac:dyDescent="0.25">
      <c r="A3" s="13" t="s">
        <v>30</v>
      </c>
      <c r="B3" s="19" t="s">
        <v>24</v>
      </c>
      <c r="C3" s="19"/>
      <c r="D3" s="19"/>
      <c r="E3" s="19"/>
      <c r="F3" s="19"/>
      <c r="G3" s="19"/>
      <c r="H3" s="19"/>
      <c r="I3" s="19"/>
      <c r="J3" s="19"/>
    </row>
    <row r="4" spans="1:12" x14ac:dyDescent="0.25">
      <c r="A4" s="13" t="s">
        <v>25</v>
      </c>
      <c r="B4" s="23">
        <f>J28/100</f>
        <v>0.53562500000000002</v>
      </c>
    </row>
    <row r="5" spans="1:12" x14ac:dyDescent="0.25">
      <c r="A5" s="13"/>
      <c r="B5" s="5"/>
    </row>
    <row r="6" spans="1:12" ht="18.75" x14ac:dyDescent="0.3">
      <c r="A6" s="12" t="s">
        <v>29</v>
      </c>
      <c r="B6" s="8"/>
      <c r="C6" s="8"/>
      <c r="D6" s="8"/>
      <c r="E6" s="8"/>
      <c r="F6" s="8"/>
      <c r="G6" s="8"/>
      <c r="H6" s="8"/>
      <c r="I6" s="8"/>
      <c r="J6" s="8"/>
    </row>
    <row r="7" spans="1:12" s="3" customFormat="1" x14ac:dyDescent="0.25">
      <c r="A7" s="14" t="s">
        <v>20</v>
      </c>
      <c r="B7" s="7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7" t="s">
        <v>10</v>
      </c>
    </row>
    <row r="8" spans="1:12" s="4" customFormat="1" x14ac:dyDescent="0.25">
      <c r="A8" s="15" t="s">
        <v>19</v>
      </c>
      <c r="B8" s="11" t="s">
        <v>11</v>
      </c>
      <c r="C8" s="11" t="s">
        <v>11</v>
      </c>
      <c r="D8" s="11" t="s">
        <v>11</v>
      </c>
      <c r="E8" s="11" t="s">
        <v>11</v>
      </c>
      <c r="F8" s="11" t="s">
        <v>12</v>
      </c>
      <c r="G8" s="11" t="s">
        <v>12</v>
      </c>
      <c r="H8" s="11" t="s">
        <v>11</v>
      </c>
      <c r="I8" s="11" t="s">
        <v>11</v>
      </c>
      <c r="J8" s="11"/>
    </row>
    <row r="9" spans="1:12" x14ac:dyDescent="0.25">
      <c r="A9" s="13" t="s">
        <v>0</v>
      </c>
      <c r="B9">
        <v>57</v>
      </c>
      <c r="C9">
        <v>34</v>
      </c>
      <c r="D9">
        <v>67</v>
      </c>
      <c r="E9">
        <v>23</v>
      </c>
      <c r="F9">
        <v>1</v>
      </c>
      <c r="G9">
        <v>3</v>
      </c>
      <c r="H9">
        <v>12</v>
      </c>
      <c r="I9">
        <v>92</v>
      </c>
    </row>
    <row r="10" spans="1:12" x14ac:dyDescent="0.25">
      <c r="A10" s="13" t="s">
        <v>1</v>
      </c>
      <c r="B10">
        <v>23</v>
      </c>
      <c r="C10">
        <v>43</v>
      </c>
      <c r="D10">
        <v>23</v>
      </c>
      <c r="E10">
        <v>98</v>
      </c>
      <c r="F10">
        <v>2</v>
      </c>
      <c r="G10">
        <v>1</v>
      </c>
      <c r="H10">
        <v>15</v>
      </c>
      <c r="I10">
        <v>98</v>
      </c>
    </row>
    <row r="11" spans="1:12" x14ac:dyDescent="0.25">
      <c r="A11" s="13" t="s">
        <v>2</v>
      </c>
      <c r="B11">
        <v>92</v>
      </c>
      <c r="C11">
        <v>28</v>
      </c>
      <c r="D11">
        <v>95</v>
      </c>
      <c r="E11">
        <v>50</v>
      </c>
      <c r="F11">
        <v>2</v>
      </c>
      <c r="G11">
        <v>2</v>
      </c>
      <c r="H11">
        <v>23</v>
      </c>
      <c r="I11">
        <v>88</v>
      </c>
      <c r="L11">
        <v>9</v>
      </c>
    </row>
    <row r="12" spans="1:12" x14ac:dyDescent="0.25">
      <c r="A12" s="13" t="s">
        <v>13</v>
      </c>
      <c r="B12" s="2">
        <v>88</v>
      </c>
      <c r="C12" s="2">
        <v>93</v>
      </c>
      <c r="D12" s="2">
        <v>71</v>
      </c>
      <c r="E12" s="2">
        <v>45</v>
      </c>
      <c r="F12">
        <v>2</v>
      </c>
      <c r="G12">
        <v>2</v>
      </c>
      <c r="H12" s="2">
        <v>10</v>
      </c>
      <c r="I12" s="2">
        <v>28</v>
      </c>
    </row>
    <row r="13" spans="1:12" x14ac:dyDescent="0.25">
      <c r="A13" s="13" t="s">
        <v>14</v>
      </c>
      <c r="B13" s="2">
        <v>7</v>
      </c>
      <c r="C13" s="2">
        <v>38</v>
      </c>
      <c r="D13" s="2">
        <v>67</v>
      </c>
      <c r="E13" s="2">
        <v>7</v>
      </c>
      <c r="F13">
        <v>2</v>
      </c>
      <c r="G13">
        <v>2</v>
      </c>
      <c r="H13" s="2">
        <v>60</v>
      </c>
      <c r="I13" s="2">
        <v>90</v>
      </c>
    </row>
    <row r="14" spans="1:12" x14ac:dyDescent="0.25">
      <c r="A14" s="13" t="s">
        <v>15</v>
      </c>
      <c r="B14" s="2">
        <v>62</v>
      </c>
      <c r="C14" s="2">
        <v>37</v>
      </c>
      <c r="D14" s="2">
        <v>36</v>
      </c>
      <c r="E14" s="2">
        <v>49</v>
      </c>
      <c r="F14">
        <v>2</v>
      </c>
      <c r="G14">
        <v>1</v>
      </c>
      <c r="H14" s="2">
        <v>27</v>
      </c>
      <c r="I14" s="2">
        <v>95</v>
      </c>
    </row>
    <row r="15" spans="1:12" x14ac:dyDescent="0.25">
      <c r="A15" s="13"/>
    </row>
    <row r="16" spans="1:12" ht="18.75" x14ac:dyDescent="0.3">
      <c r="A16" s="12" t="s">
        <v>26</v>
      </c>
      <c r="B16" s="8"/>
      <c r="C16" s="8"/>
      <c r="D16" s="8"/>
      <c r="E16" s="8"/>
      <c r="F16" s="8"/>
      <c r="G16" s="8"/>
      <c r="H16" s="8"/>
      <c r="I16" s="8"/>
      <c r="J16" s="8"/>
    </row>
    <row r="17" spans="1:10" x14ac:dyDescent="0.25">
      <c r="A17" s="13" t="s">
        <v>21</v>
      </c>
      <c r="B17" s="1">
        <f>AVERAGE(B9:B14)</f>
        <v>54.833333333333336</v>
      </c>
      <c r="C17" s="1">
        <f>AVERAGE(C9:C14)</f>
        <v>45.5</v>
      </c>
      <c r="D17" s="1">
        <f>AVERAGE(D9:D14)</f>
        <v>59.833333333333336</v>
      </c>
      <c r="E17" s="1">
        <f>AVERAGE(E9:E14)</f>
        <v>45.333333333333336</v>
      </c>
      <c r="H17" s="1">
        <f>AVERAGE(H9:H14)</f>
        <v>24.5</v>
      </c>
      <c r="I17" s="1">
        <f>AVERAGE(I9:I14)</f>
        <v>81.833333333333329</v>
      </c>
    </row>
    <row r="18" spans="1:10" x14ac:dyDescent="0.25">
      <c r="A18" s="13" t="s">
        <v>22</v>
      </c>
      <c r="B18" s="1">
        <f>STDEVP(B9:B14)</f>
        <v>31.19517412820273</v>
      </c>
      <c r="C18" s="1">
        <f>STDEVP(C9:C14)</f>
        <v>21.715969546242537</v>
      </c>
      <c r="D18" s="1">
        <f>STDEVP(D9:D14)</f>
        <v>23.765638126411744</v>
      </c>
      <c r="E18" s="1">
        <f>STDEVP(E9:E14)</f>
        <v>28.217409913424412</v>
      </c>
      <c r="H18" s="1">
        <f>STDEVP(H9:H14)</f>
        <v>16.958282145704892</v>
      </c>
      <c r="I18" s="1">
        <f>STDEVP(I9:I14)</f>
        <v>24.292774417280725</v>
      </c>
    </row>
    <row r="19" spans="1:10" x14ac:dyDescent="0.25">
      <c r="A19" s="13"/>
      <c r="B19" s="1"/>
      <c r="C19" s="1"/>
      <c r="D19" s="1"/>
      <c r="E19" s="1"/>
      <c r="H19" s="1"/>
      <c r="I19" s="1"/>
    </row>
    <row r="20" spans="1:10" ht="18.75" x14ac:dyDescent="0.3">
      <c r="A20" s="12" t="s">
        <v>27</v>
      </c>
      <c r="B20" s="8"/>
      <c r="C20" s="8"/>
      <c r="D20" s="8"/>
      <c r="E20" s="8"/>
      <c r="F20" s="8"/>
      <c r="G20" s="8"/>
      <c r="H20" s="8"/>
      <c r="I20" s="8"/>
      <c r="J20" s="8"/>
    </row>
    <row r="21" spans="1:10" x14ac:dyDescent="0.25">
      <c r="A21" s="13" t="s">
        <v>34</v>
      </c>
      <c r="B21" s="9"/>
      <c r="C21" s="9"/>
      <c r="D21" s="9"/>
      <c r="E21" s="9"/>
      <c r="F21" s="21">
        <f>100/COUNT(F9:F14)*COUNTIFS(F9:F14,1)/100</f>
        <v>0.16666666666666669</v>
      </c>
      <c r="G21" s="21">
        <f>100/COUNT(G9:G14)*COUNTIFS(G9:G14,1)/100</f>
        <v>0.33333333333333337</v>
      </c>
      <c r="H21" s="9"/>
      <c r="I21" s="9"/>
    </row>
    <row r="22" spans="1:10" x14ac:dyDescent="0.25">
      <c r="A22" s="16" t="s">
        <v>35</v>
      </c>
      <c r="B22" s="10"/>
      <c r="C22" s="10"/>
      <c r="D22" s="10"/>
      <c r="E22" s="10"/>
      <c r="F22" s="22">
        <f>100/COUNT(F9:F14)*(COUNTIFS(F9:F14,2)+COUNTIFS(F9:F14,3))/100</f>
        <v>0.83333333333333348</v>
      </c>
      <c r="G22" s="22">
        <f>100/COUNT(G9:G14)*(COUNTIFS(G9:G14,2)+COUNTIFS(G9:G14,3))/100</f>
        <v>0.66666666666666674</v>
      </c>
      <c r="H22" s="10"/>
      <c r="I22" s="10"/>
      <c r="J22" s="10"/>
    </row>
    <row r="23" spans="1:10" x14ac:dyDescent="0.25">
      <c r="A23" s="13" t="s">
        <v>36</v>
      </c>
      <c r="B23" s="9"/>
      <c r="C23" s="9"/>
      <c r="D23" s="9"/>
      <c r="E23" s="9"/>
      <c r="F23" s="18" t="s">
        <v>31</v>
      </c>
      <c r="G23" s="18" t="s">
        <v>32</v>
      </c>
      <c r="H23" s="9"/>
      <c r="I23" s="9"/>
    </row>
    <row r="24" spans="1:10" x14ac:dyDescent="0.25">
      <c r="A24" s="13"/>
    </row>
    <row r="25" spans="1:10" ht="18.75" x14ac:dyDescent="0.3">
      <c r="A25" s="12" t="s">
        <v>28</v>
      </c>
      <c r="B25" s="8"/>
      <c r="C25" s="8"/>
      <c r="D25" s="8"/>
      <c r="E25" s="8"/>
      <c r="F25" s="8"/>
      <c r="G25" s="8"/>
      <c r="H25" s="8"/>
      <c r="I25" s="8"/>
      <c r="J25" s="24" t="s">
        <v>18</v>
      </c>
    </row>
    <row r="26" spans="1:10" x14ac:dyDescent="0.25">
      <c r="A26" s="13" t="s">
        <v>37</v>
      </c>
      <c r="B26" s="1">
        <f>100/8</f>
        <v>12.5</v>
      </c>
      <c r="C26" s="1">
        <f t="shared" ref="C26:I26" si="0">100/8</f>
        <v>12.5</v>
      </c>
      <c r="D26" s="1">
        <f t="shared" si="0"/>
        <v>12.5</v>
      </c>
      <c r="E26" s="1">
        <f t="shared" si="0"/>
        <v>12.5</v>
      </c>
      <c r="F26" s="1">
        <f t="shared" si="0"/>
        <v>12.5</v>
      </c>
      <c r="G26" s="1">
        <f t="shared" si="0"/>
        <v>12.5</v>
      </c>
      <c r="H26" s="1">
        <f t="shared" si="0"/>
        <v>12.5</v>
      </c>
      <c r="I26" s="1">
        <f t="shared" si="0"/>
        <v>12.5</v>
      </c>
      <c r="J26" s="1"/>
    </row>
    <row r="27" spans="1:10" x14ac:dyDescent="0.25">
      <c r="A27" s="13" t="s">
        <v>38</v>
      </c>
      <c r="B27" s="20">
        <f>B17/100</f>
        <v>0.54833333333333334</v>
      </c>
      <c r="C27" s="20">
        <f t="shared" ref="C27:E27" si="1">C17/100</f>
        <v>0.45500000000000002</v>
      </c>
      <c r="D27" s="20">
        <f t="shared" si="1"/>
        <v>0.59833333333333338</v>
      </c>
      <c r="E27" s="20">
        <f t="shared" si="1"/>
        <v>0.45333333333333337</v>
      </c>
      <c r="F27" s="20">
        <f>IF(F23="NEIN",F22,IF(F23="JA",F21,"n/a"))</f>
        <v>0.83333333333333348</v>
      </c>
      <c r="G27" s="20">
        <f>IF(G23="NEIN",G22,IF(G23="JA",G21,"n/a"))</f>
        <v>0.33333333333333337</v>
      </c>
      <c r="H27" s="20">
        <f>H17/100</f>
        <v>0.245</v>
      </c>
      <c r="I27" s="20">
        <f>I17/100</f>
        <v>0.81833333333333325</v>
      </c>
      <c r="J27" s="1"/>
    </row>
    <row r="28" spans="1:10" x14ac:dyDescent="0.25">
      <c r="A28" s="13" t="s">
        <v>33</v>
      </c>
      <c r="B28" s="1">
        <f>B26*B17%</f>
        <v>6.854166666666667</v>
      </c>
      <c r="C28" s="1">
        <f t="shared" ref="C28:I28" si="2">C26*C17%</f>
        <v>5.6875</v>
      </c>
      <c r="D28" s="1">
        <f t="shared" si="2"/>
        <v>7.479166666666667</v>
      </c>
      <c r="E28" s="1">
        <f t="shared" si="2"/>
        <v>5.666666666666667</v>
      </c>
      <c r="F28" s="1">
        <f>F26*F27</f>
        <v>10.416666666666668</v>
      </c>
      <c r="G28" s="1">
        <f>G26*G27</f>
        <v>4.166666666666667</v>
      </c>
      <c r="H28" s="1">
        <f t="shared" si="2"/>
        <v>3.0625</v>
      </c>
      <c r="I28" s="1">
        <f t="shared" si="2"/>
        <v>10.229166666666666</v>
      </c>
      <c r="J28" s="1">
        <f>SUM(B28:I28)</f>
        <v>53.5625</v>
      </c>
    </row>
  </sheetData>
  <mergeCells count="1">
    <mergeCell ref="B3:J3"/>
  </mergeCells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BEISPIEL</vt:lpstr>
      <vt:lpstr>KNOWHOW</vt:lpstr>
      <vt:lpstr>SOCIAL</vt:lpstr>
      <vt:lpstr>DEVICE</vt:lpstr>
      <vt:lpstr>COMPANY</vt:lpstr>
      <vt:lpstr>ATTACK</vt:lpstr>
      <vt:lpstr>WPLACE</vt:lpstr>
      <vt:lpstr>DATASEC</vt:lpstr>
    </vt:vector>
  </TitlesOfParts>
  <Company>Avaloq Evolution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scs</dc:creator>
  <cp:lastModifiedBy>scs</cp:lastModifiedBy>
  <cp:lastPrinted>2016-05-31T07:24:12Z</cp:lastPrinted>
  <dcterms:created xsi:type="dcterms:W3CDTF">2016-05-31T02:01:44Z</dcterms:created>
  <dcterms:modified xsi:type="dcterms:W3CDTF">2016-06-13T03:15:58Z</dcterms:modified>
</cp:coreProperties>
</file>