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itRom\Desktop\2 курс\Прикладная статистика\"/>
    </mc:Choice>
  </mc:AlternateContent>
  <xr:revisionPtr revIDLastSave="0" documentId="13_ncr:1_{1DFC4004-FFBB-4A54-AD16-3B70FA0E8F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Р1. Исходная таблица" sheetId="1" r:id="rId1"/>
    <sheet name="ЛР2. Сводные таблицы" sheetId="4" r:id="rId2"/>
    <sheet name="ЛР3. Взаимосвязи 1" sheetId="7" r:id="rId3"/>
    <sheet name="ЛР4. Взаимосвязи 2" sheetId="8" r:id="rId4"/>
    <sheet name="ЛР5. Показатели динамики" sheetId="10" r:id="rId5"/>
  </sheets>
  <definedNames>
    <definedName name="_xlcn.WorksheetConnection_Лист1A1H651" hidden="1">'ЛР1. Исходная таблица'!$A$1:$I$76</definedName>
    <definedName name="_xlnm._FilterDatabase" localSheetId="0" hidden="1">'ЛР1. Исходная таблица'!$A$1:$I$76</definedName>
  </definedNames>
  <calcPr calcId="191029"/>
  <pivotCaches>
    <pivotCache cacheId="1" r:id="rId6"/>
    <pivotCache cacheId="2" r:id="rId7"/>
    <pivotCache cacheId="3" r:id="rId8"/>
    <pivotCache cacheId="5" r:id="rId9"/>
    <pivotCache cacheId="11" r:id="rId10"/>
    <pivotCache cacheId="3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H$6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7" l="1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36" i="7"/>
  <c r="F28" i="7"/>
  <c r="F27" i="7"/>
  <c r="F60" i="7"/>
  <c r="E28" i="7"/>
  <c r="E36" i="7"/>
  <c r="E60" i="7"/>
  <c r="E16" i="10"/>
  <c r="G16" i="10" s="1"/>
  <c r="C16" i="10"/>
  <c r="A16" i="10"/>
  <c r="H10" i="10"/>
  <c r="H11" i="10"/>
  <c r="H12" i="10"/>
  <c r="H13" i="10"/>
  <c r="H4" i="10"/>
  <c r="G5" i="10"/>
  <c r="G6" i="10"/>
  <c r="G12" i="10"/>
  <c r="G13" i="10"/>
  <c r="G4" i="10"/>
  <c r="F5" i="10"/>
  <c r="H5" i="10" s="1"/>
  <c r="F6" i="10"/>
  <c r="H6" i="10" s="1"/>
  <c r="F7" i="10"/>
  <c r="H7" i="10" s="1"/>
  <c r="F8" i="10"/>
  <c r="H8" i="10" s="1"/>
  <c r="F9" i="10"/>
  <c r="H9" i="10" s="1"/>
  <c r="F10" i="10"/>
  <c r="F11" i="10"/>
  <c r="F12" i="10"/>
  <c r="F13" i="10"/>
  <c r="F4" i="10"/>
  <c r="E5" i="10"/>
  <c r="E6" i="10"/>
  <c r="E7" i="10"/>
  <c r="G7" i="10" s="1"/>
  <c r="E8" i="10"/>
  <c r="G8" i="10" s="1"/>
  <c r="E9" i="10"/>
  <c r="G9" i="10" s="1"/>
  <c r="E10" i="10"/>
  <c r="G10" i="10" s="1"/>
  <c r="E11" i="10"/>
  <c r="G11" i="10" s="1"/>
  <c r="E12" i="10"/>
  <c r="E13" i="10"/>
  <c r="E4" i="10"/>
  <c r="D10" i="10"/>
  <c r="D5" i="10"/>
  <c r="D6" i="10"/>
  <c r="D7" i="10"/>
  <c r="D8" i="10"/>
  <c r="D9" i="10"/>
  <c r="D11" i="10"/>
  <c r="D12" i="10"/>
  <c r="D13" i="10"/>
  <c r="D4" i="10"/>
  <c r="C5" i="10"/>
  <c r="C6" i="10"/>
  <c r="C7" i="10"/>
  <c r="C8" i="10"/>
  <c r="C9" i="10"/>
  <c r="C10" i="10"/>
  <c r="C11" i="10"/>
  <c r="C12" i="10"/>
  <c r="C13" i="10"/>
  <c r="C4" i="10"/>
  <c r="G60" i="7" l="1"/>
  <c r="H60" i="7" s="1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F29" i="7"/>
  <c r="F30" i="7"/>
  <c r="F31" i="7"/>
  <c r="F26" i="7"/>
  <c r="F32" i="7" s="1"/>
  <c r="E27" i="7"/>
  <c r="E29" i="7"/>
  <c r="E30" i="7"/>
  <c r="E31" i="7"/>
  <c r="E26" i="7"/>
  <c r="E32" i="7" l="1"/>
  <c r="G32" i="7" s="1"/>
  <c r="H32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F22" i="7" l="1"/>
  <c r="E22" i="7"/>
  <c r="G22" i="7" s="1"/>
  <c r="H2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Лист1!$A$1:$H$65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H651"/>
        </x15:connection>
      </ext>
    </extLst>
  </connection>
</connections>
</file>

<file path=xl/sharedStrings.xml><?xml version="1.0" encoding="utf-8"?>
<sst xmlns="http://schemas.openxmlformats.org/spreadsheetml/2006/main" count="573" uniqueCount="202">
  <si>
    <t>Google</t>
  </si>
  <si>
    <t>YouTube</t>
  </si>
  <si>
    <t>Twitter</t>
  </si>
  <si>
    <t>Baidu</t>
  </si>
  <si>
    <t>Википедия</t>
  </si>
  <si>
    <t>Yahoo!</t>
  </si>
  <si>
    <t>Яндекс</t>
  </si>
  <si>
    <t>Amazon</t>
  </si>
  <si>
    <t>TikTok</t>
  </si>
  <si>
    <t>Reddit</t>
  </si>
  <si>
    <t>LinkedIn</t>
  </si>
  <si>
    <t>Netflix</t>
  </si>
  <si>
    <t>Дзен</t>
  </si>
  <si>
    <t>Bing</t>
  </si>
  <si>
    <t>Discord</t>
  </si>
  <si>
    <t>Twitch</t>
  </si>
  <si>
    <t>Pinterest</t>
  </si>
  <si>
    <t>Microsoft</t>
  </si>
  <si>
    <t>DuckDuckGo</t>
  </si>
  <si>
    <t>Zoom</t>
  </si>
  <si>
    <t>Ebay</t>
  </si>
  <si>
    <t>Telegram</t>
  </si>
  <si>
    <t>Quora</t>
  </si>
  <si>
    <t>Тип сайта</t>
  </si>
  <si>
    <t>Поисковик</t>
  </si>
  <si>
    <t>Видеохостинг</t>
  </si>
  <si>
    <t>Социальная сеть</t>
  </si>
  <si>
    <t>Энциклопедия</t>
  </si>
  <si>
    <t>Новости</t>
  </si>
  <si>
    <t>Мессенджер</t>
  </si>
  <si>
    <t>Маркетплейс</t>
  </si>
  <si>
    <t>Фильмы и сериалы</t>
  </si>
  <si>
    <t>Прямые трансляции</t>
  </si>
  <si>
    <t>Фотохостинг</t>
  </si>
  <si>
    <t>Программное обеспечение</t>
  </si>
  <si>
    <t>Вопросы и ответы</t>
  </si>
  <si>
    <t>Видеотелефония</t>
  </si>
  <si>
    <t>Weather</t>
  </si>
  <si>
    <t>Прогноз погоды</t>
  </si>
  <si>
    <t>Fandom</t>
  </si>
  <si>
    <t>Одноклассники</t>
  </si>
  <si>
    <t>да</t>
  </si>
  <si>
    <t>Страна</t>
  </si>
  <si>
    <t>США</t>
  </si>
  <si>
    <t>Китай</t>
  </si>
  <si>
    <t>Россия</t>
  </si>
  <si>
    <t>Великобритания</t>
  </si>
  <si>
    <t>нет (блокировка РКН)</t>
  </si>
  <si>
    <t>частично (доступны только старые видео)</t>
  </si>
  <si>
    <t>нет (закрыт доступ для РФ)</t>
  </si>
  <si>
    <t>Ura.ru</t>
  </si>
  <si>
    <t>Lenta.ru</t>
  </si>
  <si>
    <t>Газета.Ru</t>
  </si>
  <si>
    <t>Живой Журнал</t>
  </si>
  <si>
    <t>Russia Today</t>
  </si>
  <si>
    <t>Чемпионат.com</t>
  </si>
  <si>
    <t>Rambler</t>
  </si>
  <si>
    <t>ТАСС</t>
  </si>
  <si>
    <t>НТВ</t>
  </si>
  <si>
    <t>РИА Новости</t>
  </si>
  <si>
    <t>Мой мир</t>
  </si>
  <si>
    <t>Российская газета</t>
  </si>
  <si>
    <t>Московский комсомолец</t>
  </si>
  <si>
    <t>Аргументы и факты</t>
  </si>
  <si>
    <t>Спорт</t>
  </si>
  <si>
    <t>WhatsApp</t>
  </si>
  <si>
    <t>Facebook</t>
  </si>
  <si>
    <t>Instagram</t>
  </si>
  <si>
    <t>Коммерсантъ</t>
  </si>
  <si>
    <t>Комсомольская правда</t>
  </si>
  <si>
    <t>Известия</t>
  </si>
  <si>
    <t>РБК</t>
  </si>
  <si>
    <t>Rutube</t>
  </si>
  <si>
    <t>Почта</t>
  </si>
  <si>
    <t>HeadHunter</t>
  </si>
  <si>
    <t>Поиск работы</t>
  </si>
  <si>
    <t>РЕН ТВ</t>
  </si>
  <si>
    <t>Яндекс.Карты</t>
  </si>
  <si>
    <t>Карты</t>
  </si>
  <si>
    <t>Яндекс.Погода</t>
  </si>
  <si>
    <t>Кинопоиск</t>
  </si>
  <si>
    <t>Яндекс.Почта</t>
  </si>
  <si>
    <t>Яндекс.Музыка</t>
  </si>
  <si>
    <t>Музыка</t>
  </si>
  <si>
    <t>частично (покупка продуктов недоступна)</t>
  </si>
  <si>
    <t>Посетители,
млн чел/мес</t>
  </si>
  <si>
    <t>Просмотры,
млн просм./мес</t>
  </si>
  <si>
    <t>Среднее время
посещения, минут</t>
  </si>
  <si>
    <t>Рейтинг сайта,
баллов/100</t>
  </si>
  <si>
    <t>Название сайта</t>
  </si>
  <si>
    <t>Доступность в России</t>
  </si>
  <si>
    <t>Названия строк</t>
  </si>
  <si>
    <t>Общий итог</t>
  </si>
  <si>
    <t>Сумма по столбцу Посетители, млн чел/мес</t>
  </si>
  <si>
    <t>Среднее по полю Просмотры,</t>
  </si>
  <si>
    <t>Минимум по полю Просмотры,</t>
  </si>
  <si>
    <t>Максимум по полю Просмотры,</t>
  </si>
  <si>
    <t>Среднее по столбцу Посетители,</t>
  </si>
  <si>
    <t>Минимум в столбце Посетители,</t>
  </si>
  <si>
    <t>Максимум в столбце Посетители,</t>
  </si>
  <si>
    <t>Среднее по полю Посетители,</t>
  </si>
  <si>
    <t>.</t>
  </si>
  <si>
    <t>Число элементов в столбце Страна</t>
  </si>
  <si>
    <t>30-39</t>
  </si>
  <si>
    <t>40-49</t>
  </si>
  <si>
    <t>50-59</t>
  </si>
  <si>
    <t>60-69</t>
  </si>
  <si>
    <t>70-79</t>
  </si>
  <si>
    <t>80-89</t>
  </si>
  <si>
    <t>90-100</t>
  </si>
  <si>
    <t>Mail.ru</t>
  </si>
  <si>
    <t>Life</t>
  </si>
  <si>
    <t>Ответы Mail.ru</t>
  </si>
  <si>
    <t>Почта Mail.ru</t>
  </si>
  <si>
    <t>Среднее по полю Рейтинг сайта,</t>
  </si>
  <si>
    <t>1-100</t>
  </si>
  <si>
    <t>101-200</t>
  </si>
  <si>
    <t>201-300</t>
  </si>
  <si>
    <t>401-500</t>
  </si>
  <si>
    <t>501-600</t>
  </si>
  <si>
    <t>601-700</t>
  </si>
  <si>
    <t>701-800</t>
  </si>
  <si>
    <t>901-1000</t>
  </si>
  <si>
    <t>1001-1100</t>
  </si>
  <si>
    <t>1301-1400</t>
  </si>
  <si>
    <t>2401-2500</t>
  </si>
  <si>
    <t>2901-3000</t>
  </si>
  <si>
    <t>3401-3500</t>
  </si>
  <si>
    <t>5101-5200</t>
  </si>
  <si>
    <t>5401-5500</t>
  </si>
  <si>
    <t>5501-5600</t>
  </si>
  <si>
    <t>1-1000</t>
  </si>
  <si>
    <t>1001-2000</t>
  </si>
  <si>
    <t>2001-3000</t>
  </si>
  <si>
    <t>3001-4000</t>
  </si>
  <si>
    <t>4001-5000</t>
  </si>
  <si>
    <t>5001-6000</t>
  </si>
  <si>
    <t>10001-11000</t>
  </si>
  <si>
    <t>12001-13000</t>
  </si>
  <si>
    <t>14001-15000</t>
  </si>
  <si>
    <t>22001-23000</t>
  </si>
  <si>
    <t>23001-24000</t>
  </si>
  <si>
    <t>Год создания</t>
  </si>
  <si>
    <t>Teams</t>
  </si>
  <si>
    <t>2016</t>
  </si>
  <si>
    <t>2ГИС</t>
  </si>
  <si>
    <t>Google Maps</t>
  </si>
  <si>
    <t>2005</t>
  </si>
  <si>
    <t>Spotify</t>
  </si>
  <si>
    <t>2006</t>
  </si>
  <si>
    <t>Швеция</t>
  </si>
  <si>
    <t>VK</t>
  </si>
  <si>
    <t>VK Видео</t>
  </si>
  <si>
    <t>2021</t>
  </si>
  <si>
    <t>Gmail</t>
  </si>
  <si>
    <t>2004</t>
  </si>
  <si>
    <t>Google Play</t>
  </si>
  <si>
    <t>2008</t>
  </si>
  <si>
    <t>WASD</t>
  </si>
  <si>
    <t>2019</t>
  </si>
  <si>
    <t>Shutterstock</t>
  </si>
  <si>
    <t>2003</t>
  </si>
  <si>
    <t>Sports</t>
  </si>
  <si>
    <t>1998</t>
  </si>
  <si>
    <t>SuperJob</t>
  </si>
  <si>
    <t>2000</t>
  </si>
  <si>
    <t>Яндекс.Маркет</t>
  </si>
  <si>
    <t>Ozon</t>
  </si>
  <si>
    <t>Wildberries</t>
  </si>
  <si>
    <t>Viber</t>
  </si>
  <si>
    <t>2010</t>
  </si>
  <si>
    <t>Израиль</t>
  </si>
  <si>
    <t>Количество по полю Просмотры,
млн просм./мес</t>
  </si>
  <si>
    <t>Сумма по полю Просмотры,</t>
  </si>
  <si>
    <t>Количество по полю Рейтинг сайта,
баллов/100</t>
  </si>
  <si>
    <t>Сумма по полю Рейтинг сайта,</t>
  </si>
  <si>
    <t>Минимум по полю Рейтинг сайта,</t>
  </si>
  <si>
    <t>Максимум по полю Рейтинг сайта,</t>
  </si>
  <si>
    <t>Несмещенная дисперсия Посетители, млн чел/мес</t>
  </si>
  <si>
    <t>Ср. внутр.-гр. Дисп.</t>
  </si>
  <si>
    <t>Межгр. Дисп.</t>
  </si>
  <si>
    <t>Общ. Дисп.</t>
  </si>
  <si>
    <t>Число элементов в столбце Посетители, млн чел/мес</t>
  </si>
  <si>
    <t>Коэф. Детерм.</t>
  </si>
  <si>
    <t>&lt; 0,5 =&gt; влияния нет</t>
  </si>
  <si>
    <t>Количество по полю Просмотры,</t>
  </si>
  <si>
    <t>Несмещенная дисперсия по полю Просмотры,</t>
  </si>
  <si>
    <t>Количество по полю Рейтинг сайта,</t>
  </si>
  <si>
    <t>Несмещенная дисперсия по полю Рейтинг сайта,</t>
  </si>
  <si>
    <t>R^2 &gt; 0,5 =&gt; взаимосвязь есть</t>
  </si>
  <si>
    <t>R^2 &lt; 0,5 =&gt; взаимосвязи нет</t>
  </si>
  <si>
    <t>Год</t>
  </si>
  <si>
    <t>абсолютный прирост</t>
  </si>
  <si>
    <t>темпы роста</t>
  </si>
  <si>
    <t>темпы прироста</t>
  </si>
  <si>
    <t>базисный</t>
  </si>
  <si>
    <t>цепной</t>
  </si>
  <si>
    <t>Средние уровни ряда</t>
  </si>
  <si>
    <t>Ср. абс. прирост</t>
  </si>
  <si>
    <t>Сред. темп роста</t>
  </si>
  <si>
    <t>Ср. темп прироста</t>
  </si>
  <si>
    <t>Кол-во пользователей, 
млрд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</si>
</sst>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45" fontId="0" fillId="0" borderId="1" xfId="0" applyNumberFormat="1" applyBorder="1"/>
    <xf numFmtId="0" fontId="1" fillId="3" borderId="1" xfId="1" applyBorder="1"/>
    <xf numFmtId="0" fontId="2" fillId="4" borderId="1" xfId="2" applyBorder="1"/>
    <xf numFmtId="0" fontId="3" fillId="5" borderId="1" xfId="3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0" borderId="1" xfId="0" applyFill="1" applyBorder="1"/>
    <xf numFmtId="49" fontId="0" fillId="0" borderId="1" xfId="0" applyNumberFormat="1" applyFill="1" applyBorder="1"/>
    <xf numFmtId="0" fontId="4" fillId="0" borderId="0" xfId="0" applyFont="1"/>
    <xf numFmtId="0" fontId="4" fillId="6" borderId="2" xfId="0" applyFont="1" applyFill="1" applyBorder="1"/>
    <xf numFmtId="0" fontId="4" fillId="6" borderId="3" xfId="0" applyNumberFormat="1" applyFont="1" applyFill="1" applyBorder="1"/>
    <xf numFmtId="3" fontId="4" fillId="6" borderId="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[Статистика.xlsx]ЛР2. Сводные таблицы!Сводная таблица9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'ЛР2. Сводные таблицы'!$B$73</c:f>
              <c:strCache>
                <c:ptCount val="1"/>
                <c:pt idx="0">
                  <c:v>Среднее по полю Посетители,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'ЛР2. Сводные таблицы'!$A$74:$A$81</c:f>
              <c:strCache>
                <c:ptCount val="7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  <c:pt idx="6">
                  <c:v>90-100</c:v>
                </c:pt>
              </c:strCache>
            </c:strRef>
          </c:cat>
          <c:val>
            <c:numRef>
              <c:f>'ЛР2. Сводные таблицы'!$B$74:$B$81</c:f>
              <c:numCache>
                <c:formatCode>General</c:formatCode>
                <c:ptCount val="7"/>
                <c:pt idx="0">
                  <c:v>120</c:v>
                </c:pt>
                <c:pt idx="1">
                  <c:v>552</c:v>
                </c:pt>
                <c:pt idx="2">
                  <c:v>147</c:v>
                </c:pt>
                <c:pt idx="3">
                  <c:v>393.83333333333331</c:v>
                </c:pt>
                <c:pt idx="4">
                  <c:v>419.13333333333333</c:v>
                </c:pt>
                <c:pt idx="5">
                  <c:v>808.0454545454545</c:v>
                </c:pt>
                <c:pt idx="6">
                  <c:v>746.63636363636363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7-418B-A64F-A04117A7492C}"/>
            </c:ext>
          </c:extLst>
        </c:ser>
        <c:ser>
          <c:idx val="1"/>
          <c:order val="1"/>
          <c:tx>
            <c:strRef>
              <c:f>'ЛР2. Сводные таблицы'!$C$73</c:f>
              <c:strCache>
                <c:ptCount val="1"/>
                <c:pt idx="0">
                  <c:v>Среднее по полю Просмотры,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'ЛР2. Сводные таблицы'!$A$74:$A$81</c:f>
              <c:strCache>
                <c:ptCount val="7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  <c:pt idx="6">
                  <c:v>90-100</c:v>
                </c:pt>
              </c:strCache>
            </c:strRef>
          </c:cat>
          <c:val>
            <c:numRef>
              <c:f>'ЛР2. Сводные таблицы'!$C$74:$C$81</c:f>
              <c:numCache>
                <c:formatCode>General</c:formatCode>
                <c:ptCount val="7"/>
                <c:pt idx="0">
                  <c:v>512</c:v>
                </c:pt>
                <c:pt idx="1">
                  <c:v>2357</c:v>
                </c:pt>
                <c:pt idx="2">
                  <c:v>627</c:v>
                </c:pt>
                <c:pt idx="3">
                  <c:v>1680.8333333333333</c:v>
                </c:pt>
                <c:pt idx="4">
                  <c:v>1802.7333333333333</c:v>
                </c:pt>
                <c:pt idx="5">
                  <c:v>3451.1363636363635</c:v>
                </c:pt>
                <c:pt idx="6">
                  <c:v>3187.7272727272725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7-418B-A64F-A04117A7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74912"/>
        <c:axId val="1117792384"/>
      </c:barChart>
      <c:catAx>
        <c:axId val="1117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792384"/>
        <c:crosses val="autoZero"/>
        <c:auto val="1"/>
        <c:lblAlgn val="ctr"/>
        <c:lblOffset val="100"/>
        <c:noMultiLvlLbl val="0"/>
      </c:catAx>
      <c:valAx>
        <c:axId val="11177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пользователей интернета, млрд</a:t>
            </a:r>
            <a:r>
              <a:rPr lang="ru-RU" baseline="0"/>
              <a:t> чел.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61B-4D3C-BDB0-B7E9FB513CD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1B-4D3C-BDB0-B7E9FB513C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'ЛР5. Показатели динамики'!$A$3:$A$13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'ЛР5. Показатели динамики'!$B$3:$B$13</c:f>
              <c:numCache>
                <c:formatCode>General</c:formatCode>
                <c:ptCount val="11"/>
                <c:pt idx="0">
                  <c:v>2.177</c:v>
                </c:pt>
                <c:pt idx="1">
                  <c:v>2.431</c:v>
                </c:pt>
                <c:pt idx="2">
                  <c:v>2.6920000000000002</c:v>
                </c:pt>
                <c:pt idx="3">
                  <c:v>2.9159999999999999</c:v>
                </c:pt>
                <c:pt idx="4">
                  <c:v>3.282</c:v>
                </c:pt>
                <c:pt idx="5">
                  <c:v>3.64</c:v>
                </c:pt>
                <c:pt idx="6">
                  <c:v>3.95</c:v>
                </c:pt>
                <c:pt idx="7">
                  <c:v>4.2119999999999997</c:v>
                </c:pt>
                <c:pt idx="8">
                  <c:v>4.4180000000000001</c:v>
                </c:pt>
                <c:pt idx="9">
                  <c:v>4.758</c:v>
                </c:pt>
                <c:pt idx="10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B-4D3C-BDB0-B7E9FB513C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767856"/>
        <c:axId val="395768512"/>
      </c:lineChart>
      <c:catAx>
        <c:axId val="3957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768512"/>
        <c:crosses val="autoZero"/>
        <c:auto val="1"/>
        <c:lblAlgn val="ctr"/>
        <c:lblOffset val="100"/>
        <c:noMultiLvlLbl val="0"/>
      </c:catAx>
      <c:valAx>
        <c:axId val="395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пользователей, млрд чел.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7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[Статистика.xlsx]ЛР2. Сводные таблицы!Сводная таблица10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'ЛР2. Сводные таблицы'!$B$84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'ЛР2. Сводные таблицы'!$A$85:$A$101</c:f>
              <c:strCache>
                <c:ptCount val="16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401-500</c:v>
                </c:pt>
                <c:pt idx="4">
                  <c:v>501-600</c:v>
                </c:pt>
                <c:pt idx="5">
                  <c:v>601-700</c:v>
                </c:pt>
                <c:pt idx="6">
                  <c:v>701-800</c:v>
                </c:pt>
                <c:pt idx="7">
                  <c:v>901-1000</c:v>
                </c:pt>
                <c:pt idx="8">
                  <c:v>1001-1100</c:v>
                </c:pt>
                <c:pt idx="9">
                  <c:v>1301-1400</c:v>
                </c:pt>
                <c:pt idx="10">
                  <c:v>2401-2500</c:v>
                </c:pt>
                <c:pt idx="11">
                  <c:v>2901-3000</c:v>
                </c:pt>
                <c:pt idx="12">
                  <c:v>3401-3500</c:v>
                </c:pt>
                <c:pt idx="13">
                  <c:v>5101-5200</c:v>
                </c:pt>
                <c:pt idx="14">
                  <c:v>5401-5500</c:v>
                </c:pt>
                <c:pt idx="15">
                  <c:v>5501-5600</c:v>
                </c:pt>
              </c:strCache>
            </c:strRef>
          </c:cat>
          <c:val>
            <c:numRef>
              <c:f>'ЛР2. Сводные таблицы'!$B$85:$B$101</c:f>
              <c:numCache>
                <c:formatCode>General</c:formatCode>
                <c:ptCount val="16"/>
                <c:pt idx="0">
                  <c:v>77.694444444444443</c:v>
                </c:pt>
                <c:pt idx="1">
                  <c:v>77.666666666666671</c:v>
                </c:pt>
                <c:pt idx="2">
                  <c:v>70.5</c:v>
                </c:pt>
                <c:pt idx="3">
                  <c:v>87</c:v>
                </c:pt>
                <c:pt idx="4">
                  <c:v>47</c:v>
                </c:pt>
                <c:pt idx="5">
                  <c:v>69</c:v>
                </c:pt>
                <c:pt idx="6">
                  <c:v>85</c:v>
                </c:pt>
                <c:pt idx="7">
                  <c:v>83.333333333333329</c:v>
                </c:pt>
                <c:pt idx="8">
                  <c:v>76</c:v>
                </c:pt>
                <c:pt idx="9">
                  <c:v>73</c:v>
                </c:pt>
                <c:pt idx="10">
                  <c:v>65</c:v>
                </c:pt>
                <c:pt idx="11">
                  <c:v>87</c:v>
                </c:pt>
                <c:pt idx="12">
                  <c:v>76</c:v>
                </c:pt>
                <c:pt idx="13">
                  <c:v>90</c:v>
                </c:pt>
                <c:pt idx="14">
                  <c:v>89</c:v>
                </c:pt>
                <c:pt idx="1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5-4C74-8111-37C2AD01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79904"/>
        <c:axId val="1117783232"/>
      </c:barChart>
      <c:catAx>
        <c:axId val="11177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783232"/>
        <c:crosses val="autoZero"/>
        <c:auto val="1"/>
        <c:lblAlgn val="ctr"/>
        <c:lblOffset val="100"/>
        <c:noMultiLvlLbl val="0"/>
      </c:catAx>
      <c:valAx>
        <c:axId val="1117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[Статистика.xlsx]ЛР2. Сводные таблицы!Сводная таблица12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'ЛР2. Сводные таблицы'!$B$104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'ЛР2. Сводные таблицы'!$A$105:$A$116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10001-11000</c:v>
                </c:pt>
                <c:pt idx="7">
                  <c:v>12001-13000</c:v>
                </c:pt>
                <c:pt idx="8">
                  <c:v>14001-15000</c:v>
                </c:pt>
                <c:pt idx="9">
                  <c:v>22001-23000</c:v>
                </c:pt>
                <c:pt idx="10">
                  <c:v>23001-24000</c:v>
                </c:pt>
              </c:strCache>
            </c:strRef>
          </c:cat>
          <c:val>
            <c:numRef>
              <c:f>'ЛР2. Сводные таблицы'!$B$105:$B$116</c:f>
              <c:numCache>
                <c:formatCode>General</c:formatCode>
                <c:ptCount val="11"/>
                <c:pt idx="0">
                  <c:v>56.159090909090907</c:v>
                </c:pt>
                <c:pt idx="1">
                  <c:v>337.25</c:v>
                </c:pt>
                <c:pt idx="2">
                  <c:v>601</c:v>
                </c:pt>
                <c:pt idx="3">
                  <c:v>771</c:v>
                </c:pt>
                <c:pt idx="4">
                  <c:v>1002.4</c:v>
                </c:pt>
                <c:pt idx="5">
                  <c:v>1330</c:v>
                </c:pt>
                <c:pt idx="6">
                  <c:v>2432</c:v>
                </c:pt>
                <c:pt idx="7">
                  <c:v>2989</c:v>
                </c:pt>
                <c:pt idx="8">
                  <c:v>3440</c:v>
                </c:pt>
                <c:pt idx="9">
                  <c:v>5200</c:v>
                </c:pt>
                <c:pt idx="10">
                  <c:v>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5-4367-A444-29F74F93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538832"/>
        <c:axId val="1025554640"/>
      </c:barChart>
      <c:catAx>
        <c:axId val="10255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554640"/>
        <c:crosses val="autoZero"/>
        <c:auto val="1"/>
        <c:lblAlgn val="ctr"/>
        <c:lblOffset val="100"/>
        <c:noMultiLvlLbl val="0"/>
      </c:catAx>
      <c:valAx>
        <c:axId val="10255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5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'ЛР2. Сводные таблицы'!$R$3</c:f>
              <c:strCache>
                <c:ptCount val="1"/>
                <c:pt idx="0">
                  <c:v>Сумма по столбцу Посетители, млн чел/мес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'ЛР2. Сводные таблицы'!$Q$4:$Q$22</c:f>
              <c:strCache>
                <c:ptCount val="19"/>
                <c:pt idx="0">
                  <c:v>Поиск работы</c:v>
                </c:pt>
                <c:pt idx="1">
                  <c:v>Спорт</c:v>
                </c:pt>
                <c:pt idx="2">
                  <c:v>Видеотелефония</c:v>
                </c:pt>
                <c:pt idx="3">
                  <c:v>Прогноз погоды</c:v>
                </c:pt>
                <c:pt idx="4">
                  <c:v>Фильмы и сериалы</c:v>
                </c:pt>
                <c:pt idx="5">
                  <c:v>Фотохостинг</c:v>
                </c:pt>
                <c:pt idx="6">
                  <c:v>Музыка</c:v>
                </c:pt>
                <c:pt idx="7">
                  <c:v>Вопросы и ответы</c:v>
                </c:pt>
                <c:pt idx="8">
                  <c:v>Мессенджер</c:v>
                </c:pt>
                <c:pt idx="9">
                  <c:v>Карты</c:v>
                </c:pt>
                <c:pt idx="10">
                  <c:v>Программное обеспечение</c:v>
                </c:pt>
                <c:pt idx="11">
                  <c:v>Маркетплейс</c:v>
                </c:pt>
                <c:pt idx="12">
                  <c:v>Прямые трансляции</c:v>
                </c:pt>
                <c:pt idx="13">
                  <c:v>Почта</c:v>
                </c:pt>
                <c:pt idx="14">
                  <c:v>Новости</c:v>
                </c:pt>
                <c:pt idx="15">
                  <c:v>Социальная сеть</c:v>
                </c:pt>
                <c:pt idx="16">
                  <c:v>Видеохостинг</c:v>
                </c:pt>
                <c:pt idx="17">
                  <c:v>Энциклопедия</c:v>
                </c:pt>
                <c:pt idx="18">
                  <c:v>Поисковик</c:v>
                </c:pt>
              </c:strCache>
            </c:strRef>
          </c:cat>
          <c:val>
            <c:numRef>
              <c:f>'ЛР2. Сводные таблицы'!$R$4:$R$22</c:f>
              <c:numCache>
                <c:formatCode>General</c:formatCode>
                <c:ptCount val="19"/>
                <c:pt idx="0">
                  <c:v>37</c:v>
                </c:pt>
                <c:pt idx="1">
                  <c:v>87</c:v>
                </c:pt>
                <c:pt idx="2">
                  <c:v>238</c:v>
                </c:pt>
                <c:pt idx="3">
                  <c:v>295</c:v>
                </c:pt>
                <c:pt idx="4">
                  <c:v>438</c:v>
                </c:pt>
                <c:pt idx="5">
                  <c:v>493</c:v>
                </c:pt>
                <c:pt idx="6">
                  <c:v>496</c:v>
                </c:pt>
                <c:pt idx="7">
                  <c:v>567</c:v>
                </c:pt>
                <c:pt idx="8">
                  <c:v>1240</c:v>
                </c:pt>
                <c:pt idx="9">
                  <c:v>1312</c:v>
                </c:pt>
                <c:pt idx="10">
                  <c:v>1402</c:v>
                </c:pt>
                <c:pt idx="11">
                  <c:v>1508</c:v>
                </c:pt>
                <c:pt idx="12">
                  <c:v>1553</c:v>
                </c:pt>
                <c:pt idx="13">
                  <c:v>1929</c:v>
                </c:pt>
                <c:pt idx="14">
                  <c:v>3994</c:v>
                </c:pt>
                <c:pt idx="15">
                  <c:v>5235</c:v>
                </c:pt>
                <c:pt idx="16">
                  <c:v>5607</c:v>
                </c:pt>
                <c:pt idx="17">
                  <c:v>5986</c:v>
                </c:pt>
                <c:pt idx="18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5-4E6F-8BA0-01515E06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9144991"/>
        <c:axId val="17591487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'ЛР2. Сводные таблицы'!$S$3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'ЛР2. Сводные таблицы'!$Q$4:$Q$22</c15:sqref>
                        </c15:formulaRef>
                      </c:ext>
                    </c:extLst>
                    <c:strCache>
                      <c:ptCount val="19"/>
                      <c:pt idx="0">
                        <c:v>Поиск работы</c:v>
                      </c:pt>
                      <c:pt idx="1">
                        <c:v>Спорт</c:v>
                      </c:pt>
                      <c:pt idx="2">
                        <c:v>Видеотелефония</c:v>
                      </c:pt>
                      <c:pt idx="3">
                        <c:v>Прогноз погоды</c:v>
                      </c:pt>
                      <c:pt idx="4">
                        <c:v>Фильмы и сериалы</c:v>
                      </c:pt>
                      <c:pt idx="5">
                        <c:v>Фотохостинг</c:v>
                      </c:pt>
                      <c:pt idx="6">
                        <c:v>Музыка</c:v>
                      </c:pt>
                      <c:pt idx="7">
                        <c:v>Вопросы и ответы</c:v>
                      </c:pt>
                      <c:pt idx="8">
                        <c:v>Мессенджер</c:v>
                      </c:pt>
                      <c:pt idx="9">
                        <c:v>Карты</c:v>
                      </c:pt>
                      <c:pt idx="10">
                        <c:v>Программное обеспечение</c:v>
                      </c:pt>
                      <c:pt idx="11">
                        <c:v>Маркетплейс</c:v>
                      </c:pt>
                      <c:pt idx="12">
                        <c:v>Прямые трансляции</c:v>
                      </c:pt>
                      <c:pt idx="13">
                        <c:v>Почта</c:v>
                      </c:pt>
                      <c:pt idx="14">
                        <c:v>Новости</c:v>
                      </c:pt>
                      <c:pt idx="15">
                        <c:v>Социальная сеть</c:v>
                      </c:pt>
                      <c:pt idx="16">
                        <c:v>Видеохостинг</c:v>
                      </c:pt>
                      <c:pt idx="17">
                        <c:v>Энциклопедия</c:v>
                      </c:pt>
                      <c:pt idx="18">
                        <c:v>Поисковик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'ЛР2. Сводные таблицы'!$S$4:$S$22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F5-4E6F-8BA0-01515E0661D4}"/>
                  </c:ext>
                </c:extLst>
              </c15:ser>
            </c15:filteredBarSeries>
          </c:ext>
        </c:extLst>
      </c:barChart>
      <c:catAx>
        <c:axId val="175914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148735"/>
        <c:crosses val="autoZero"/>
        <c:auto val="1"/>
        <c:lblAlgn val="ctr"/>
        <c:lblOffset val="100"/>
        <c:noMultiLvlLbl val="0"/>
      </c:catAx>
      <c:valAx>
        <c:axId val="175914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1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Просмотры, просм./мес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'ЛР2. Сводные таблицы'!$Q$27:$Q$32</c:f>
              <c:strCache>
                <c:ptCount val="6"/>
                <c:pt idx="0">
                  <c:v>США</c:v>
                </c:pt>
                <c:pt idx="1">
                  <c:v>Китай</c:v>
                </c:pt>
                <c:pt idx="2">
                  <c:v>Россия</c:v>
                </c:pt>
                <c:pt idx="3">
                  <c:v>Швеция</c:v>
                </c:pt>
                <c:pt idx="4">
                  <c:v>Великобритания</c:v>
                </c:pt>
                <c:pt idx="5">
                  <c:v>Израиль</c:v>
                </c:pt>
              </c:strCache>
            </c:strRef>
          </c:cat>
          <c:val>
            <c:numRef>
              <c:f>'ЛР2. Сводные таблицы'!$R$27:$R$32</c:f>
              <c:numCache>
                <c:formatCode>General</c:formatCode>
                <c:ptCount val="6"/>
                <c:pt idx="0">
                  <c:v>143221</c:v>
                </c:pt>
                <c:pt idx="1">
                  <c:v>23809</c:v>
                </c:pt>
                <c:pt idx="2">
                  <c:v>18512</c:v>
                </c:pt>
                <c:pt idx="3">
                  <c:v>3156</c:v>
                </c:pt>
                <c:pt idx="4">
                  <c:v>576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68C-8DD8-96279C35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290287"/>
        <c:axId val="638286127"/>
      </c:barChart>
      <c:catAx>
        <c:axId val="63829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286127"/>
        <c:crosses val="autoZero"/>
        <c:auto val="1"/>
        <c:lblAlgn val="ctr"/>
        <c:lblOffset val="100"/>
        <c:noMultiLvlLbl val="0"/>
      </c:catAx>
      <c:valAx>
        <c:axId val="6382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29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'ЛР2. Сводные таблицы'!$R$36</c:f>
              <c:strCache>
                <c:ptCount val="1"/>
                <c:pt idx="0">
                  <c:v>Сумма по полю Рейтинг сайта,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'ЛР2. Сводные таблицы'!$Q$37:$Q$60</c:f>
              <c:numCache>
                <c:formatCode>General</c:formatCode>
                <c:ptCount val="24"/>
                <c:pt idx="0">
                  <c:v>1975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2013</c:v>
                </c:pt>
                <c:pt idx="20">
                  <c:v>2015</c:v>
                </c:pt>
                <c:pt idx="21">
                  <c:v>2016</c:v>
                </c:pt>
                <c:pt idx="22">
                  <c:v>2019</c:v>
                </c:pt>
                <c:pt idx="23">
                  <c:v>2021</c:v>
                </c:pt>
              </c:numCache>
            </c:numRef>
          </c:cat>
          <c:val>
            <c:numRef>
              <c:f>'ЛР2. Сводные таблицы'!$R$37:$R$60</c:f>
              <c:numCache>
                <c:formatCode>General</c:formatCode>
                <c:ptCount val="24"/>
                <c:pt idx="0">
                  <c:v>65</c:v>
                </c:pt>
                <c:pt idx="1">
                  <c:v>69</c:v>
                </c:pt>
                <c:pt idx="2">
                  <c:v>161</c:v>
                </c:pt>
                <c:pt idx="3">
                  <c:v>143</c:v>
                </c:pt>
                <c:pt idx="4">
                  <c:v>336</c:v>
                </c:pt>
                <c:pt idx="5">
                  <c:v>473</c:v>
                </c:pt>
                <c:pt idx="6">
                  <c:v>689</c:v>
                </c:pt>
                <c:pt idx="7">
                  <c:v>403</c:v>
                </c:pt>
                <c:pt idx="8">
                  <c:v>161</c:v>
                </c:pt>
                <c:pt idx="9">
                  <c:v>83</c:v>
                </c:pt>
                <c:pt idx="10">
                  <c:v>173</c:v>
                </c:pt>
                <c:pt idx="11">
                  <c:v>516</c:v>
                </c:pt>
                <c:pt idx="12">
                  <c:v>505</c:v>
                </c:pt>
                <c:pt idx="13">
                  <c:v>504</c:v>
                </c:pt>
                <c:pt idx="14">
                  <c:v>75</c:v>
                </c:pt>
                <c:pt idx="15">
                  <c:v>236</c:v>
                </c:pt>
                <c:pt idx="16">
                  <c:v>199</c:v>
                </c:pt>
                <c:pt idx="17">
                  <c:v>342</c:v>
                </c:pt>
                <c:pt idx="18">
                  <c:v>71</c:v>
                </c:pt>
                <c:pt idx="19">
                  <c:v>226</c:v>
                </c:pt>
                <c:pt idx="20">
                  <c:v>123</c:v>
                </c:pt>
                <c:pt idx="21">
                  <c:v>137</c:v>
                </c:pt>
                <c:pt idx="22">
                  <c:v>58</c:v>
                </c:pt>
                <c:pt idx="2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7-45B7-BDE8-550429DCA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486591"/>
        <c:axId val="1829477439"/>
      </c:barChart>
      <c:catAx>
        <c:axId val="18294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477439"/>
        <c:crosses val="autoZero"/>
        <c:auto val="1"/>
        <c:lblAlgn val="ctr"/>
        <c:lblOffset val="100"/>
        <c:noMultiLvlLbl val="0"/>
      </c:catAx>
      <c:valAx>
        <c:axId val="18294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4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'ЛР4. Взаимосвязи 2'!$B$2</c:f>
              <c:strCache>
                <c:ptCount val="1"/>
                <c:pt idx="0">
                  <c:v>Среднее по полю Посетители,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70253718285214"/>
                  <c:y val="-0.19576224846894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'ЛР4. Взаимосвязи 2'!$A$3:$A$10</c:f>
              <c:strCache>
                <c:ptCount val="8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80-89</c:v>
                </c:pt>
                <c:pt idx="6">
                  <c:v>90-100</c:v>
                </c:pt>
                <c:pt idx="7">
                  <c:v>Общий итог</c:v>
                </c:pt>
              </c:strCache>
            </c:strRef>
          </c:xVal>
          <c:yVal>
            <c:numRef>
              <c:f>'ЛР4. Взаимосвязи 2'!$B$3:$B$10</c:f>
              <c:numCache>
                <c:formatCode>General</c:formatCode>
                <c:ptCount val="8"/>
                <c:pt idx="0">
                  <c:v>120</c:v>
                </c:pt>
                <c:pt idx="1">
                  <c:v>552</c:v>
                </c:pt>
                <c:pt idx="2">
                  <c:v>147</c:v>
                </c:pt>
                <c:pt idx="3">
                  <c:v>393.83333333333331</c:v>
                </c:pt>
                <c:pt idx="4">
                  <c:v>419.13333333333333</c:v>
                </c:pt>
                <c:pt idx="5">
                  <c:v>808.0454545454545</c:v>
                </c:pt>
                <c:pt idx="6">
                  <c:v>746.63636363636363</c:v>
                </c:pt>
                <c:pt idx="7">
                  <c:v>593.265625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E-4CEE-A9B7-E8951F8D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9936"/>
        <c:axId val="133239608"/>
      </c:scatterChart>
      <c:valAx>
        <c:axId val="1332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39608"/>
        <c:crosses val="autoZero"/>
        <c:crossBetween val="midCat"/>
      </c:valAx>
      <c:valAx>
        <c:axId val="1332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'ЛР4. Взаимосвязи 2'!$B$18</c:f>
              <c:strCache>
                <c:ptCount val="1"/>
                <c:pt idx="0">
                  <c:v>Среднее по полю Рейтинг сайта,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96172353455819"/>
                  <c:y val="-0.18427055993000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'ЛР4. Взаимосвязи 2'!$A$19:$A$34</c:f>
              <c:strCache>
                <c:ptCount val="16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401-500</c:v>
                </c:pt>
                <c:pt idx="4">
                  <c:v>501-600</c:v>
                </c:pt>
                <c:pt idx="5">
                  <c:v>601-700</c:v>
                </c:pt>
                <c:pt idx="6">
                  <c:v>701-800</c:v>
                </c:pt>
                <c:pt idx="7">
                  <c:v>901-1000</c:v>
                </c:pt>
                <c:pt idx="8">
                  <c:v>1001-1100</c:v>
                </c:pt>
                <c:pt idx="9">
                  <c:v>1301-1400</c:v>
                </c:pt>
                <c:pt idx="10">
                  <c:v>2401-2500</c:v>
                </c:pt>
                <c:pt idx="11">
                  <c:v>2901-3000</c:v>
                </c:pt>
                <c:pt idx="12">
                  <c:v>3401-3500</c:v>
                </c:pt>
                <c:pt idx="13">
                  <c:v>5101-5200</c:v>
                </c:pt>
                <c:pt idx="14">
                  <c:v>5401-5500</c:v>
                </c:pt>
                <c:pt idx="15">
                  <c:v>5501-5600</c:v>
                </c:pt>
              </c:strCache>
            </c:strRef>
          </c:xVal>
          <c:yVal>
            <c:numRef>
              <c:f>'ЛР4. Взаимосвязи 2'!$B$19:$B$34</c:f>
              <c:numCache>
                <c:formatCode>General</c:formatCode>
                <c:ptCount val="16"/>
                <c:pt idx="0">
                  <c:v>77.694444444444443</c:v>
                </c:pt>
                <c:pt idx="1">
                  <c:v>77.666666666666671</c:v>
                </c:pt>
                <c:pt idx="2">
                  <c:v>70.5</c:v>
                </c:pt>
                <c:pt idx="3">
                  <c:v>87</c:v>
                </c:pt>
                <c:pt idx="4">
                  <c:v>47</c:v>
                </c:pt>
                <c:pt idx="5">
                  <c:v>69</c:v>
                </c:pt>
                <c:pt idx="6">
                  <c:v>85</c:v>
                </c:pt>
                <c:pt idx="7">
                  <c:v>83.333333333333329</c:v>
                </c:pt>
                <c:pt idx="8">
                  <c:v>76</c:v>
                </c:pt>
                <c:pt idx="9">
                  <c:v>73</c:v>
                </c:pt>
                <c:pt idx="10">
                  <c:v>65</c:v>
                </c:pt>
                <c:pt idx="11">
                  <c:v>87</c:v>
                </c:pt>
                <c:pt idx="12">
                  <c:v>76</c:v>
                </c:pt>
                <c:pt idx="13">
                  <c:v>90</c:v>
                </c:pt>
                <c:pt idx="14">
                  <c:v>89</c:v>
                </c:pt>
                <c:pt idx="1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8-4324-B6FF-7F6B73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53808"/>
        <c:axId val="283452824"/>
      </c:scatterChart>
      <c:valAx>
        <c:axId val="2834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52824"/>
        <c:crosses val="autoZero"/>
        <c:crossBetween val="midCat"/>
      </c:valAx>
      <c:valAx>
        <c:axId val="2834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'ЛР4. Взаимосвязи 2'!$B$37</c:f>
              <c:strCache>
                <c:ptCount val="1"/>
                <c:pt idx="0">
                  <c:v>Среднее по полю Посетители,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43416447944007"/>
                  <c:y val="-0.1828426655001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'ЛР4. Взаимосвязи 2'!$A$38:$A$48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10001-11000</c:v>
                </c:pt>
                <c:pt idx="7">
                  <c:v>12001-13000</c:v>
                </c:pt>
                <c:pt idx="8">
                  <c:v>14001-15000</c:v>
                </c:pt>
                <c:pt idx="9">
                  <c:v>22001-23000</c:v>
                </c:pt>
                <c:pt idx="10">
                  <c:v>23001-24000</c:v>
                </c:pt>
              </c:strCache>
            </c:strRef>
          </c:xVal>
          <c:yVal>
            <c:numRef>
              <c:f>'ЛР4. Взаимосвязи 2'!$B$38:$B$48</c:f>
              <c:numCache>
                <c:formatCode>General</c:formatCode>
                <c:ptCount val="11"/>
                <c:pt idx="0">
                  <c:v>56.159090909090907</c:v>
                </c:pt>
                <c:pt idx="1">
                  <c:v>337.25</c:v>
                </c:pt>
                <c:pt idx="2">
                  <c:v>601</c:v>
                </c:pt>
                <c:pt idx="3">
                  <c:v>771</c:v>
                </c:pt>
                <c:pt idx="4">
                  <c:v>1002.4</c:v>
                </c:pt>
                <c:pt idx="5">
                  <c:v>1330</c:v>
                </c:pt>
                <c:pt idx="6">
                  <c:v>2432</c:v>
                </c:pt>
                <c:pt idx="7">
                  <c:v>2989</c:v>
                </c:pt>
                <c:pt idx="8">
                  <c:v>3440</c:v>
                </c:pt>
                <c:pt idx="9">
                  <c:v>5200</c:v>
                </c:pt>
                <c:pt idx="10">
                  <c:v>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5-4DE0-88F2-E5D9DBD0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49216"/>
        <c:axId val="283442000"/>
      </c:scatterChart>
      <c:valAx>
        <c:axId val="2834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2000"/>
        <c:crosses val="autoZero"/>
        <c:crossBetween val="midCat"/>
      </c:valAx>
      <c:valAx>
        <c:axId val="283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71</xdr:row>
      <xdr:rowOff>176212</xdr:rowOff>
    </xdr:from>
    <xdr:to>
      <xdr:col>8</xdr:col>
      <xdr:colOff>1095375</xdr:colOff>
      <xdr:row>86</xdr:row>
      <xdr:rowOff>61912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743D6AC-265A-48D3-8278-46D62657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657225</xdr:colOff>
      <xdr:row>86</xdr:row>
      <xdr:rowOff>138112</xdr:rowOff>
    </xdr:from>
    <xdr:to>
      <xdr:col>8</xdr:col>
      <xdr:colOff>1104900</xdr:colOff>
      <xdr:row>101</xdr:row>
      <xdr:rowOff>23812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45E7CE3-432A-4C58-9DFD-4322F2CC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102</xdr:row>
      <xdr:rowOff>4762</xdr:rowOff>
    </xdr:from>
    <xdr:to>
      <xdr:col>8</xdr:col>
      <xdr:colOff>1123950</xdr:colOff>
      <xdr:row>116</xdr:row>
      <xdr:rowOff>80962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58DBBDC-3CEF-4BB2-B7DE-CCE557A3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0</xdr:row>
      <xdr:rowOff>104775</xdr:rowOff>
    </xdr:from>
    <xdr:to>
      <xdr:col>15</xdr:col>
      <xdr:colOff>209550</xdr:colOff>
      <xdr:row>24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FF8B3A1-3659-465A-81C5-8760F34A4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24</xdr:row>
      <xdr:rowOff>166686</xdr:rowOff>
    </xdr:from>
    <xdr:to>
      <xdr:col>12</xdr:col>
      <xdr:colOff>390524</xdr:colOff>
      <xdr:row>45</xdr:row>
      <xdr:rowOff>152399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86DC24-2B99-4857-936E-402E988AB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571499</xdr:colOff>
      <xdr:row>47</xdr:row>
      <xdr:rowOff>42862</xdr:rowOff>
    </xdr:from>
    <xdr:to>
      <xdr:col>12</xdr:col>
      <xdr:colOff>361949</xdr:colOff>
      <xdr:row>69</xdr:row>
      <xdr:rowOff>19050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FB54313-28E0-4356-BE65-7AA86AC8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90487</xdr:rowOff>
    </xdr:from>
    <xdr:to>
      <xdr:col>12</xdr:col>
      <xdr:colOff>228600</xdr:colOff>
      <xdr:row>14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16</xdr:row>
      <xdr:rowOff>185737</xdr:rowOff>
    </xdr:from>
    <xdr:to>
      <xdr:col>12</xdr:col>
      <xdr:colOff>361950</xdr:colOff>
      <xdr:row>31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34</xdr:row>
      <xdr:rowOff>166687</xdr:rowOff>
    </xdr:from>
    <xdr:to>
      <xdr:col>12</xdr:col>
      <xdr:colOff>333375</xdr:colOff>
      <xdr:row>49</xdr:row>
      <xdr:rowOff>52387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1</xdr:row>
      <xdr:rowOff>9525</xdr:rowOff>
    </xdr:from>
    <xdr:to>
      <xdr:col>17</xdr:col>
      <xdr:colOff>333374</xdr:colOff>
      <xdr:row>15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%20&#1089;&#1072;&#1081;&#1090;&#1099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old%20&#1089;&#1072;&#1081;&#1090;&#1099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old%20&#1089;&#1072;&#1081;&#1090;&#1099;.xlsx" TargetMode="External"/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Rom" refreshedDate="45242.905868865739" createdVersion="6" refreshedVersion="7" minRefreshableVersion="3" recordCount="64" xr:uid="{00000000-000A-0000-FFFF-FFFF08000000}">
  <cacheSource type="worksheet">
    <worksheetSource ref="A1:I65" sheet="Лист1" r:id="rId2"/>
  </cacheSource>
  <cacheFields count="9">
    <cacheField name="Название сайта" numFmtId="0">
      <sharedItems/>
    </cacheField>
    <cacheField name="Тип сайта" numFmtId="0">
      <sharedItems count="24">
        <s v="Маркетплейс"/>
        <s v="Поисковик"/>
        <s v="Нейросеть"/>
        <s v="Мессенджер"/>
        <s v="Социальная сеть"/>
        <s v="Сайт по интересам"/>
        <s v="Поиск работы"/>
        <s v="Новости"/>
        <s v="Программное обеспечение"/>
        <s v="Фильмы и сериалы"/>
        <s v="Фотохостинг"/>
        <s v="Вопросы и ответы"/>
        <s v="Игра"/>
        <s v="Видеохостинг"/>
        <s v="Прямые трансляции"/>
        <s v="Прогноз погоды"/>
        <s v="Видеотелефония"/>
        <s v="Развлечения"/>
        <s v="Энциклопедия"/>
        <s v="Образование"/>
        <s v="Почта"/>
        <s v="Спорт"/>
        <s v="Карты"/>
        <s v="Музыка"/>
      </sharedItems>
    </cacheField>
    <cacheField name="Страна" numFmtId="0">
      <sharedItems count="4">
        <s v="США"/>
        <s v="Китай"/>
        <s v="Россия"/>
        <s v="Великобритания"/>
      </sharedItems>
    </cacheField>
    <cacheField name="Год создания" numFmtId="0">
      <sharedItems containsSemiMixedTypes="0" containsString="0" containsNumber="1" containsInteger="1" minValue="1975" maxValue="2022" count="23">
        <n v="1994"/>
        <n v="2000"/>
        <n v="2009"/>
        <n v="2022"/>
        <n v="2015"/>
        <n v="2008"/>
        <n v="1995"/>
        <n v="2004"/>
        <n v="1997"/>
        <n v="2010"/>
        <n v="1999"/>
        <n v="2013"/>
        <n v="2002"/>
        <n v="1998"/>
        <n v="1975"/>
        <n v="1996"/>
        <n v="2005"/>
        <n v="2006"/>
        <n v="2016"/>
        <n v="2011"/>
        <n v="2001"/>
        <n v="2007"/>
        <n v="2003"/>
      </sharedItems>
    </cacheField>
    <cacheField name="Посетители,_x000a_млн чел/мес" numFmtId="0">
      <sharedItems containsSemiMixedTypes="0" containsString="0" containsNumber="1" containsInteger="1" minValue="4" maxValue="5560" count="58">
        <n v="650"/>
        <n v="5560"/>
        <n v="1070"/>
        <n v="100"/>
        <n v="76"/>
        <n v="952"/>
        <n v="124"/>
        <n v="2432"/>
        <n v="786"/>
        <n v="2989"/>
        <n v="31"/>
        <n v="756"/>
        <n v="51"/>
        <n v="17"/>
        <n v="180"/>
        <n v="101"/>
        <n v="237"/>
        <n v="416"/>
        <n v="441"/>
        <n v="552"/>
        <n v="28"/>
        <n v="225"/>
        <n v="960"/>
        <n v="21"/>
        <n v="39"/>
        <n v="135"/>
        <n v="16"/>
        <n v="943"/>
        <n v="1330"/>
        <n v="25"/>
        <n v="255"/>
        <n v="1087"/>
        <n v="3440"/>
        <n v="5442"/>
        <n v="47"/>
        <n v="34"/>
        <n v="7"/>
        <n v="5200"/>
        <n v="202"/>
        <n v="45"/>
        <n v="11"/>
        <n v="120"/>
        <n v="22"/>
        <n v="48"/>
        <n v="19"/>
        <n v="94"/>
        <n v="14"/>
        <n v="43"/>
        <n v="12"/>
        <n v="58"/>
        <n v="15"/>
        <n v="88"/>
        <n v="46"/>
        <n v="64"/>
        <n v="4"/>
        <n v="18"/>
        <n v="44"/>
        <n v="40"/>
      </sharedItems>
      <fieldGroup base="4">
        <rangePr autoStart="0" autoEnd="0" startNum="1" endNum="5600" groupInterval="100"/>
        <groupItems count="58">
          <s v="&lt;1"/>
          <s v="1-100"/>
          <s v="101-200"/>
          <s v="201-300"/>
          <s v="301-400"/>
          <s v="401-500"/>
          <s v="501-600"/>
          <s v="601-700"/>
          <s v="701-800"/>
          <s v="801-900"/>
          <s v="901-1000"/>
          <s v="1001-1100"/>
          <s v="1101-1200"/>
          <s v="1201-1300"/>
          <s v="1301-1400"/>
          <s v="1401-1500"/>
          <s v="1501-1600"/>
          <s v="1601-1700"/>
          <s v="1701-1800"/>
          <s v="1801-1900"/>
          <s v="1901-2000"/>
          <s v="2001-2100"/>
          <s v="2101-2200"/>
          <s v="2201-2300"/>
          <s v="2301-2400"/>
          <s v="2401-2500"/>
          <s v="2501-2600"/>
          <s v="2601-2700"/>
          <s v="2701-2800"/>
          <s v="2801-2900"/>
          <s v="2901-3000"/>
          <s v="3001-3100"/>
          <s v="3101-3200"/>
          <s v="3201-3300"/>
          <s v="3301-3400"/>
          <s v="3401-3500"/>
          <s v="3501-3600"/>
          <s v="3601-3700"/>
          <s v="3701-3800"/>
          <s v="3801-3900"/>
          <s v="3901-4000"/>
          <s v="4001-4100"/>
          <s v="4101-4200"/>
          <s v="4201-4300"/>
          <s v="4301-4400"/>
          <s v="4401-4500"/>
          <s v="4501-4600"/>
          <s v="4601-4700"/>
          <s v="4701-4800"/>
          <s v="4801-4900"/>
          <s v="4901-5000"/>
          <s v="5001-5100"/>
          <s v="5101-5200"/>
          <s v="5201-5300"/>
          <s v="5301-5400"/>
          <s v="5401-5500"/>
          <s v="5501-5600"/>
          <s v="&gt;5601"/>
        </groupItems>
      </fieldGroup>
    </cacheField>
    <cacheField name="Просмотры,_x000a_млн просм./мес" numFmtId="0">
      <sharedItems containsSemiMixedTypes="0" containsString="0" containsNumber="1" containsInteger="1" minValue="9" maxValue="23741" count="58">
        <n v="2775"/>
        <n v="23741"/>
        <n v="4568"/>
        <n v="427"/>
        <n v="324"/>
        <n v="4065"/>
        <n v="529"/>
        <n v="10384"/>
        <n v="3356"/>
        <n v="12763"/>
        <n v="489"/>
        <n v="3228"/>
        <n v="271"/>
        <n v="48"/>
        <n v="768"/>
        <n v="431"/>
        <n v="1011"/>
        <n v="1776"/>
        <n v="1883"/>
        <n v="2357"/>
        <n v="119"/>
        <n v="960"/>
        <n v="4099"/>
        <n v="52"/>
        <n v="166"/>
        <n v="576"/>
        <n v="68"/>
        <n v="4026"/>
        <n v="5679"/>
        <n v="134"/>
        <n v="1088"/>
        <n v="4641"/>
        <n v="14688"/>
        <n v="23237"/>
        <n v="200"/>
        <n v="78"/>
        <n v="30"/>
        <n v="22204"/>
        <n v="862"/>
        <n v="164"/>
        <n v="87"/>
        <n v="512"/>
        <n v="95"/>
        <n v="204"/>
        <n v="93"/>
        <n v="72"/>
        <n v="41"/>
        <n v="170"/>
        <n v="29"/>
        <n v="247"/>
        <n v="39"/>
        <n v="375"/>
        <n v="191"/>
        <n v="209"/>
        <n v="9"/>
        <n v="46"/>
        <n v="187"/>
        <n v="76"/>
      </sharedItems>
      <fieldGroup base="5">
        <rangePr autoStart="0" autoEnd="0" startNum="1" endNum="24000" groupInterval="1000"/>
        <groupItems count="26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10001-11000"/>
          <s v="11001-12000"/>
          <s v="12001-13000"/>
          <s v="13001-14000"/>
          <s v="14001-15000"/>
          <s v="15001-16000"/>
          <s v="16001-17000"/>
          <s v="17001-18000"/>
          <s v="18001-19000"/>
          <s v="19001-20000"/>
          <s v="20001-21000"/>
          <s v="21001-22000"/>
          <s v="22001-23000"/>
          <s v="23001-24000"/>
          <s v="&gt;24001"/>
        </groupItems>
      </fieldGroup>
    </cacheField>
    <cacheField name="Среднее время_x000a_посещения, минут" numFmtId="45">
      <sharedItems containsSemiMixedTypes="0" containsNonDate="0" containsDate="1" containsString="0" minDate="1899-12-30T00:00:56" maxDate="1899-12-30T00:20:19"/>
    </cacheField>
    <cacheField name="Рейтинг сайта,_x000a_баллов/100" numFmtId="0">
      <sharedItems containsSemiMixedTypes="0" containsString="0" containsNumber="1" containsInteger="1" minValue="32" maxValue="97" count="34">
        <n v="69"/>
        <n v="84"/>
        <n v="60"/>
        <n v="91"/>
        <n v="97"/>
        <n v="85"/>
        <n v="65"/>
        <n v="88"/>
        <n v="87"/>
        <n v="77"/>
        <n v="82"/>
        <n v="67"/>
        <n v="83"/>
        <n v="81"/>
        <n v="93"/>
        <n v="47"/>
        <n v="89"/>
        <n v="55"/>
        <n v="72"/>
        <n v="71"/>
        <n v="73"/>
        <n v="70"/>
        <n v="56"/>
        <n v="92"/>
        <n v="76"/>
        <n v="68"/>
        <n v="90"/>
        <n v="32"/>
        <n v="78"/>
        <n v="66"/>
        <n v="75"/>
        <n v="86"/>
        <n v="80"/>
        <n v="95"/>
      </sharedItems>
      <fieldGroup base="7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Доступность в России" numFmtId="0">
      <sharedItems count="5">
        <s v="да"/>
        <s v="нет (закрыт доступ для РФ)"/>
        <s v="нет (блокировка РКН)"/>
        <s v="частично (покупка продуктов недоступна)"/>
        <s v="частично (доступны только старые видео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Rom" refreshedDate="45242.905949884262" createdVersion="6" refreshedVersion="7" minRefreshableVersion="3" recordCount="64" xr:uid="{00000000-000A-0000-FFFF-FFFF09000000}">
  <cacheSource type="worksheet">
    <worksheetSource ref="A1:I65" sheet="Лист1" r:id="rId2"/>
  </cacheSource>
  <cacheFields count="9">
    <cacheField name="Название сайта" numFmtId="0">
      <sharedItems/>
    </cacheField>
    <cacheField name="Тип сайта" numFmtId="0">
      <sharedItems count="24">
        <s v="Маркетплейс"/>
        <s v="Поисковик"/>
        <s v="Нейросеть"/>
        <s v="Мессенджер"/>
        <s v="Социальная сеть"/>
        <s v="Сайт по интересам"/>
        <s v="Поиск работы"/>
        <s v="Новости"/>
        <s v="Программное обеспечение"/>
        <s v="Фильмы и сериалы"/>
        <s v="Фотохостинг"/>
        <s v="Вопросы и ответы"/>
        <s v="Игра"/>
        <s v="Видеохостинг"/>
        <s v="Прямые трансляции"/>
        <s v="Прогноз погоды"/>
        <s v="Видеотелефония"/>
        <s v="Развлечения"/>
        <s v="Энциклопедия"/>
        <s v="Образование"/>
        <s v="Почта"/>
        <s v="Спорт"/>
        <s v="Карты"/>
        <s v="Музыка"/>
      </sharedItems>
    </cacheField>
    <cacheField name="Страна" numFmtId="0">
      <sharedItems count="4">
        <s v="США"/>
        <s v="Китай"/>
        <s v="Россия"/>
        <s v="Великобритания"/>
      </sharedItems>
    </cacheField>
    <cacheField name="Год создания" numFmtId="0">
      <sharedItems containsSemiMixedTypes="0" containsString="0" containsNumber="1" containsInteger="1" minValue="1975" maxValue="2022" count="23">
        <n v="1994"/>
        <n v="2000"/>
        <n v="2009"/>
        <n v="2022"/>
        <n v="2015"/>
        <n v="2008"/>
        <n v="1995"/>
        <n v="2004"/>
        <n v="1997"/>
        <n v="2010"/>
        <n v="1999"/>
        <n v="2013"/>
        <n v="2002"/>
        <n v="1998"/>
        <n v="1975"/>
        <n v="1996"/>
        <n v="2005"/>
        <n v="2006"/>
        <n v="2016"/>
        <n v="2011"/>
        <n v="2001"/>
        <n v="2007"/>
        <n v="2003"/>
      </sharedItems>
    </cacheField>
    <cacheField name="Посетители,_x000a_млн чел/мес" numFmtId="0">
      <sharedItems containsSemiMixedTypes="0" containsString="0" containsNumber="1" containsInteger="1" minValue="4" maxValue="5560" count="58">
        <n v="650"/>
        <n v="5560"/>
        <n v="1070"/>
        <n v="100"/>
        <n v="76"/>
        <n v="952"/>
        <n v="124"/>
        <n v="2432"/>
        <n v="786"/>
        <n v="2989"/>
        <n v="31"/>
        <n v="756"/>
        <n v="51"/>
        <n v="17"/>
        <n v="180"/>
        <n v="101"/>
        <n v="237"/>
        <n v="416"/>
        <n v="441"/>
        <n v="552"/>
        <n v="28"/>
        <n v="225"/>
        <n v="960"/>
        <n v="21"/>
        <n v="39"/>
        <n v="135"/>
        <n v="16"/>
        <n v="943"/>
        <n v="1330"/>
        <n v="25"/>
        <n v="255"/>
        <n v="1087"/>
        <n v="3440"/>
        <n v="5442"/>
        <n v="47"/>
        <n v="34"/>
        <n v="7"/>
        <n v="5200"/>
        <n v="202"/>
        <n v="45"/>
        <n v="11"/>
        <n v="120"/>
        <n v="22"/>
        <n v="48"/>
        <n v="19"/>
        <n v="94"/>
        <n v="14"/>
        <n v="43"/>
        <n v="12"/>
        <n v="58"/>
        <n v="15"/>
        <n v="88"/>
        <n v="46"/>
        <n v="64"/>
        <n v="4"/>
        <n v="18"/>
        <n v="44"/>
        <n v="40"/>
      </sharedItems>
      <fieldGroup base="4">
        <rangePr autoStart="0" autoEnd="0" startNum="1" endNum="5600" groupInterval="100"/>
        <groupItems count="58">
          <s v="&lt;1"/>
          <s v="1-100"/>
          <s v="101-200"/>
          <s v="201-300"/>
          <s v="301-400"/>
          <s v="401-500"/>
          <s v="501-600"/>
          <s v="601-700"/>
          <s v="701-800"/>
          <s v="801-900"/>
          <s v="901-1000"/>
          <s v="1001-1100"/>
          <s v="1101-1200"/>
          <s v="1201-1300"/>
          <s v="1301-1400"/>
          <s v="1401-1500"/>
          <s v="1501-1600"/>
          <s v="1601-1700"/>
          <s v="1701-1800"/>
          <s v="1801-1900"/>
          <s v="1901-2000"/>
          <s v="2001-2100"/>
          <s v="2101-2200"/>
          <s v="2201-2300"/>
          <s v="2301-2400"/>
          <s v="2401-2500"/>
          <s v="2501-2600"/>
          <s v="2601-2700"/>
          <s v="2701-2800"/>
          <s v="2801-2900"/>
          <s v="2901-3000"/>
          <s v="3001-3100"/>
          <s v="3101-3200"/>
          <s v="3201-3300"/>
          <s v="3301-3400"/>
          <s v="3401-3500"/>
          <s v="3501-3600"/>
          <s v="3601-3700"/>
          <s v="3701-3800"/>
          <s v="3801-3900"/>
          <s v="3901-4000"/>
          <s v="4001-4100"/>
          <s v="4101-4200"/>
          <s v="4201-4300"/>
          <s v="4301-4400"/>
          <s v="4401-4500"/>
          <s v="4501-4600"/>
          <s v="4601-4700"/>
          <s v="4701-4800"/>
          <s v="4801-4900"/>
          <s v="4901-5000"/>
          <s v="5001-5100"/>
          <s v="5101-5200"/>
          <s v="5201-5300"/>
          <s v="5301-5400"/>
          <s v="5401-5500"/>
          <s v="5501-5600"/>
          <s v="&gt;5601"/>
        </groupItems>
      </fieldGroup>
    </cacheField>
    <cacheField name="Просмотры,_x000a_млн просм./мес" numFmtId="0">
      <sharedItems containsSemiMixedTypes="0" containsString="0" containsNumber="1" containsInteger="1" minValue="9" maxValue="23741" count="58">
        <n v="2775"/>
        <n v="23741"/>
        <n v="4568"/>
        <n v="427"/>
        <n v="324"/>
        <n v="4065"/>
        <n v="529"/>
        <n v="10384"/>
        <n v="3356"/>
        <n v="12763"/>
        <n v="489"/>
        <n v="3228"/>
        <n v="271"/>
        <n v="48"/>
        <n v="768"/>
        <n v="431"/>
        <n v="1011"/>
        <n v="1776"/>
        <n v="1883"/>
        <n v="2357"/>
        <n v="119"/>
        <n v="960"/>
        <n v="4099"/>
        <n v="52"/>
        <n v="166"/>
        <n v="576"/>
        <n v="68"/>
        <n v="4026"/>
        <n v="5679"/>
        <n v="134"/>
        <n v="1088"/>
        <n v="4641"/>
        <n v="14688"/>
        <n v="23237"/>
        <n v="200"/>
        <n v="78"/>
        <n v="30"/>
        <n v="22204"/>
        <n v="862"/>
        <n v="164"/>
        <n v="87"/>
        <n v="512"/>
        <n v="95"/>
        <n v="204"/>
        <n v="93"/>
        <n v="72"/>
        <n v="41"/>
        <n v="170"/>
        <n v="29"/>
        <n v="247"/>
        <n v="39"/>
        <n v="375"/>
        <n v="191"/>
        <n v="209"/>
        <n v="9"/>
        <n v="46"/>
        <n v="187"/>
        <n v="76"/>
      </sharedItems>
      <fieldGroup base="5">
        <rangePr autoStart="0" autoEnd="0" startNum="1" endNum="24000" groupInterval="1000"/>
        <groupItems count="26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10001-11000"/>
          <s v="11001-12000"/>
          <s v="12001-13000"/>
          <s v="13001-14000"/>
          <s v="14001-15000"/>
          <s v="15001-16000"/>
          <s v="16001-17000"/>
          <s v="17001-18000"/>
          <s v="18001-19000"/>
          <s v="19001-20000"/>
          <s v="20001-21000"/>
          <s v="21001-22000"/>
          <s v="22001-23000"/>
          <s v="23001-24000"/>
          <s v="&gt;24001"/>
        </groupItems>
      </fieldGroup>
    </cacheField>
    <cacheField name="Среднее время_x000a_посещения, минут" numFmtId="45">
      <sharedItems containsSemiMixedTypes="0" containsNonDate="0" containsDate="1" containsString="0" minDate="1899-12-30T00:00:56" maxDate="1899-12-30T00:20:19"/>
    </cacheField>
    <cacheField name="Рейтинг сайта,_x000a_баллов/100" numFmtId="0">
      <sharedItems containsSemiMixedTypes="0" containsString="0" containsNumber="1" containsInteger="1" minValue="32" maxValue="97" count="34">
        <n v="69"/>
        <n v="84"/>
        <n v="60"/>
        <n v="91"/>
        <n v="97"/>
        <n v="85"/>
        <n v="65"/>
        <n v="88"/>
        <n v="87"/>
        <n v="77"/>
        <n v="82"/>
        <n v="67"/>
        <n v="83"/>
        <n v="81"/>
        <n v="93"/>
        <n v="47"/>
        <n v="89"/>
        <n v="55"/>
        <n v="72"/>
        <n v="71"/>
        <n v="73"/>
        <n v="70"/>
        <n v="56"/>
        <n v="92"/>
        <n v="76"/>
        <n v="68"/>
        <n v="90"/>
        <n v="32"/>
        <n v="78"/>
        <n v="66"/>
        <n v="75"/>
        <n v="86"/>
        <n v="80"/>
        <n v="95"/>
      </sharedItems>
      <fieldGroup base="7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Доступность в России" numFmtId="0">
      <sharedItems count="5">
        <s v="да"/>
        <s v="нет (закрыт доступ для РФ)"/>
        <s v="нет (блокировка РКН)"/>
        <s v="частично (покупка продуктов недоступна)"/>
        <s v="частично (доступны только старые видео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Rom" refreshedDate="45242.90602696759" createdVersion="6" refreshedVersion="7" minRefreshableVersion="3" recordCount="64" xr:uid="{00000000-000A-0000-FFFF-FFFF0A000000}">
  <cacheSource type="worksheet">
    <worksheetSource ref="A1:I65" sheet="Лист1" r:id="rId2"/>
  </cacheSource>
  <cacheFields count="9">
    <cacheField name="Название сайта" numFmtId="0">
      <sharedItems/>
    </cacheField>
    <cacheField name="Тип сайта" numFmtId="0">
      <sharedItems count="24">
        <s v="Маркетплейс"/>
        <s v="Поисковик"/>
        <s v="Нейросеть"/>
        <s v="Мессенджер"/>
        <s v="Социальная сеть"/>
        <s v="Сайт по интересам"/>
        <s v="Поиск работы"/>
        <s v="Новости"/>
        <s v="Программное обеспечение"/>
        <s v="Фильмы и сериалы"/>
        <s v="Фотохостинг"/>
        <s v="Вопросы и ответы"/>
        <s v="Игра"/>
        <s v="Видеохостинг"/>
        <s v="Прямые трансляции"/>
        <s v="Прогноз погоды"/>
        <s v="Видеотелефония"/>
        <s v="Развлечения"/>
        <s v="Энциклопедия"/>
        <s v="Образование"/>
        <s v="Почта"/>
        <s v="Спорт"/>
        <s v="Карты"/>
        <s v="Музыка"/>
      </sharedItems>
    </cacheField>
    <cacheField name="Страна" numFmtId="0">
      <sharedItems count="4">
        <s v="США"/>
        <s v="Китай"/>
        <s v="Россия"/>
        <s v="Великобритания"/>
      </sharedItems>
    </cacheField>
    <cacheField name="Год создания" numFmtId="0">
      <sharedItems containsSemiMixedTypes="0" containsString="0" containsNumber="1" containsInteger="1" minValue="1975" maxValue="2022" count="23">
        <n v="1994"/>
        <n v="2000"/>
        <n v="2009"/>
        <n v="2022"/>
        <n v="2015"/>
        <n v="2008"/>
        <n v="1995"/>
        <n v="2004"/>
        <n v="1997"/>
        <n v="2010"/>
        <n v="1999"/>
        <n v="2013"/>
        <n v="2002"/>
        <n v="1998"/>
        <n v="1975"/>
        <n v="1996"/>
        <n v="2005"/>
        <n v="2006"/>
        <n v="2016"/>
        <n v="2011"/>
        <n v="2001"/>
        <n v="2007"/>
        <n v="2003"/>
      </sharedItems>
    </cacheField>
    <cacheField name="Посетители,_x000a_млн чел/мес" numFmtId="0">
      <sharedItems containsSemiMixedTypes="0" containsString="0" containsNumber="1" containsInteger="1" minValue="4" maxValue="5560" count="58">
        <n v="650"/>
        <n v="5560"/>
        <n v="1070"/>
        <n v="100"/>
        <n v="76"/>
        <n v="952"/>
        <n v="124"/>
        <n v="2432"/>
        <n v="786"/>
        <n v="2989"/>
        <n v="31"/>
        <n v="756"/>
        <n v="51"/>
        <n v="17"/>
        <n v="180"/>
        <n v="101"/>
        <n v="237"/>
        <n v="416"/>
        <n v="441"/>
        <n v="552"/>
        <n v="28"/>
        <n v="225"/>
        <n v="960"/>
        <n v="21"/>
        <n v="39"/>
        <n v="135"/>
        <n v="16"/>
        <n v="943"/>
        <n v="1330"/>
        <n v="25"/>
        <n v="255"/>
        <n v="1087"/>
        <n v="3440"/>
        <n v="5442"/>
        <n v="47"/>
        <n v="34"/>
        <n v="7"/>
        <n v="5200"/>
        <n v="202"/>
        <n v="45"/>
        <n v="11"/>
        <n v="120"/>
        <n v="22"/>
        <n v="48"/>
        <n v="19"/>
        <n v="94"/>
        <n v="14"/>
        <n v="43"/>
        <n v="12"/>
        <n v="58"/>
        <n v="15"/>
        <n v="88"/>
        <n v="46"/>
        <n v="64"/>
        <n v="4"/>
        <n v="18"/>
        <n v="44"/>
        <n v="40"/>
      </sharedItems>
      <fieldGroup base="4">
        <rangePr autoStart="0" autoEnd="0" startNum="1" endNum="5600" groupInterval="100"/>
        <groupItems count="58">
          <s v="&lt;1"/>
          <s v="1-100"/>
          <s v="101-200"/>
          <s v="201-300"/>
          <s v="301-400"/>
          <s v="401-500"/>
          <s v="501-600"/>
          <s v="601-700"/>
          <s v="701-800"/>
          <s v="801-900"/>
          <s v="901-1000"/>
          <s v="1001-1100"/>
          <s v="1101-1200"/>
          <s v="1201-1300"/>
          <s v="1301-1400"/>
          <s v="1401-1500"/>
          <s v="1501-1600"/>
          <s v="1601-1700"/>
          <s v="1701-1800"/>
          <s v="1801-1900"/>
          <s v="1901-2000"/>
          <s v="2001-2100"/>
          <s v="2101-2200"/>
          <s v="2201-2300"/>
          <s v="2301-2400"/>
          <s v="2401-2500"/>
          <s v="2501-2600"/>
          <s v="2601-2700"/>
          <s v="2701-2800"/>
          <s v="2801-2900"/>
          <s v="2901-3000"/>
          <s v="3001-3100"/>
          <s v="3101-3200"/>
          <s v="3201-3300"/>
          <s v="3301-3400"/>
          <s v="3401-3500"/>
          <s v="3501-3600"/>
          <s v="3601-3700"/>
          <s v="3701-3800"/>
          <s v="3801-3900"/>
          <s v="3901-4000"/>
          <s v="4001-4100"/>
          <s v="4101-4200"/>
          <s v="4201-4300"/>
          <s v="4301-4400"/>
          <s v="4401-4500"/>
          <s v="4501-4600"/>
          <s v="4601-4700"/>
          <s v="4701-4800"/>
          <s v="4801-4900"/>
          <s v="4901-5000"/>
          <s v="5001-5100"/>
          <s v="5101-5200"/>
          <s v="5201-5300"/>
          <s v="5301-5400"/>
          <s v="5401-5500"/>
          <s v="5501-5600"/>
          <s v="&gt;5601"/>
        </groupItems>
      </fieldGroup>
    </cacheField>
    <cacheField name="Просмотры,_x000a_млн просм./мес" numFmtId="0">
      <sharedItems containsSemiMixedTypes="0" containsString="0" containsNumber="1" containsInteger="1" minValue="9" maxValue="23741" count="58">
        <n v="2775"/>
        <n v="23741"/>
        <n v="4568"/>
        <n v="427"/>
        <n v="324"/>
        <n v="4065"/>
        <n v="529"/>
        <n v="10384"/>
        <n v="3356"/>
        <n v="12763"/>
        <n v="489"/>
        <n v="3228"/>
        <n v="271"/>
        <n v="48"/>
        <n v="768"/>
        <n v="431"/>
        <n v="1011"/>
        <n v="1776"/>
        <n v="1883"/>
        <n v="2357"/>
        <n v="119"/>
        <n v="960"/>
        <n v="4099"/>
        <n v="52"/>
        <n v="166"/>
        <n v="576"/>
        <n v="68"/>
        <n v="4026"/>
        <n v="5679"/>
        <n v="134"/>
        <n v="1088"/>
        <n v="4641"/>
        <n v="14688"/>
        <n v="23237"/>
        <n v="200"/>
        <n v="78"/>
        <n v="30"/>
        <n v="22204"/>
        <n v="862"/>
        <n v="164"/>
        <n v="87"/>
        <n v="512"/>
        <n v="95"/>
        <n v="204"/>
        <n v="93"/>
        <n v="72"/>
        <n v="41"/>
        <n v="170"/>
        <n v="29"/>
        <n v="247"/>
        <n v="39"/>
        <n v="375"/>
        <n v="191"/>
        <n v="209"/>
        <n v="9"/>
        <n v="46"/>
        <n v="187"/>
        <n v="76"/>
      </sharedItems>
      <fieldGroup base="5">
        <rangePr autoStart="0" autoEnd="0" startNum="1" endNum="24000" groupInterval="1000"/>
        <groupItems count="26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10001-11000"/>
          <s v="11001-12000"/>
          <s v="12001-13000"/>
          <s v="13001-14000"/>
          <s v="14001-15000"/>
          <s v="15001-16000"/>
          <s v="16001-17000"/>
          <s v="17001-18000"/>
          <s v="18001-19000"/>
          <s v="19001-20000"/>
          <s v="20001-21000"/>
          <s v="21001-22000"/>
          <s v="22001-23000"/>
          <s v="23001-24000"/>
          <s v="&gt;24001"/>
        </groupItems>
      </fieldGroup>
    </cacheField>
    <cacheField name="Среднее время_x000a_посещения, минут" numFmtId="45">
      <sharedItems containsSemiMixedTypes="0" containsNonDate="0" containsDate="1" containsString="0" minDate="1899-12-30T00:00:56" maxDate="1899-12-30T00:20:19"/>
    </cacheField>
    <cacheField name="Рейтинг сайта,_x000a_баллов/100" numFmtId="0">
      <sharedItems containsSemiMixedTypes="0" containsString="0" containsNumber="1" containsInteger="1" minValue="32" maxValue="97" count="34">
        <n v="69"/>
        <n v="84"/>
        <n v="60"/>
        <n v="91"/>
        <n v="97"/>
        <n v="85"/>
        <n v="65"/>
        <n v="88"/>
        <n v="87"/>
        <n v="77"/>
        <n v="82"/>
        <n v="67"/>
        <n v="83"/>
        <n v="81"/>
        <n v="93"/>
        <n v="47"/>
        <n v="89"/>
        <n v="55"/>
        <n v="72"/>
        <n v="71"/>
        <n v="73"/>
        <n v="70"/>
        <n v="56"/>
        <n v="92"/>
        <n v="76"/>
        <n v="68"/>
        <n v="90"/>
        <n v="32"/>
        <n v="78"/>
        <n v="66"/>
        <n v="75"/>
        <n v="86"/>
        <n v="80"/>
        <n v="95"/>
      </sharedItems>
      <fieldGroup base="7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Доступность в России" numFmtId="0">
      <sharedItems count="5">
        <s v="да"/>
        <s v="нет (закрыт доступ для РФ)"/>
        <s v="нет (блокировка РКН)"/>
        <s v="частично (покупка продуктов недоступна)"/>
        <s v="частично (доступны только старые видео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tRom" refreshedDate="45243.451885416667" backgroundQuery="1" createdVersion="6" refreshedVersion="7" minRefreshableVersion="3" recordCount="0" supportSubquery="1" supportAdvancedDrill="1" xr:uid="{00000000-000A-0000-FFFF-FFFF0C000000}">
  <cacheSource type="external" connectionId="1"/>
  <cacheFields count="4">
    <cacheField name="[Диапазон].[Тип сайта].[Тип сайта]" caption="Тип сайта" numFmtId="0" hierarchy="1" level="1">
      <sharedItems count="19">
        <s v="Видеотелефония"/>
        <s v="Видеохостинг"/>
        <s v="Вопросы и ответы"/>
        <s v="Карты"/>
        <s v="Маркетплейс"/>
        <s v="Мессенджер"/>
        <s v="Музыка"/>
        <s v="Новости"/>
        <s v="Поиск работы"/>
        <s v="Поисковик"/>
        <s v="Почта"/>
        <s v="Прогноз погоды"/>
        <s v="Программное обеспечение"/>
        <s v="Прямые трансляции"/>
        <s v="Социальная сеть"/>
        <s v="Спорт"/>
        <s v="Фильмы и сериалы"/>
        <s v="Фотохостинг"/>
        <s v="Энциклопедия"/>
      </sharedItems>
    </cacheField>
    <cacheField name="[Measures].[Среднее по столбцу Посетители, млн чел/мес]" caption="Среднее по столбцу Посетители, млн чел/мес" numFmtId="0" hierarchy="12" level="32767"/>
    <cacheField name="[Measures].[Несмещенная дисперсия Посетители, млн чел/мес]" caption="Несмещенная дисперсия Посетители, млн чел/мес" numFmtId="0" hierarchy="18" level="32767"/>
    <cacheField name="[Measures].[Число элементов в столбце Посетители, млн чел/мес]" caption="Число элементов в столбце Посетители, млн чел/мес" numFmtId="0" hierarchy="19" level="32767"/>
  </cacheFields>
  <cacheHierarchies count="20">
    <cacheHierarchy uniqueName="[Диапазон].[Название сайта]" caption="Название сайта" attribute="1" defaultMemberUniqueName="[Диапазон].[Название сайта].[All]" allUniqueName="[Диапазон].[Название сайта].[All]" dimensionUniqueName="[Диапазон]" displayFolder="" count="0" memberValueDatatype="130" unbalanced="0"/>
    <cacheHierarchy uniqueName="[Диапазон].[Тип сайта]" caption="Тип сайта" attribute="1" defaultMemberUniqueName="[Диапазон].[Тип сайта].[All]" allUniqueName="[Диапазон].[Тип сайта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Страна]" caption="Страна" attribute="1" defaultMemberUniqueName="[Диапазон].[Страна].[All]" allUniqueName="[Диапазон].[Страна].[All]" dimensionUniqueName="[Диапазон]" displayFolder="" count="0" memberValueDatatype="130" unbalanced="0"/>
    <cacheHierarchy uniqueName="[Диапазон].[Год создания]" caption="Год создания" attribute="1" defaultMemberUniqueName="[Диапазон].[Год создания].[All]" allUniqueName="[Диапазон].[Год создания].[All]" dimensionUniqueName="[Диапазон]" displayFolder="" count="0" memberValueDatatype="130" unbalanced="0"/>
    <cacheHierarchy uniqueName="[Диапазон].[Посетители, млн чел/мес]" caption="Посетители, млн чел/мес" attribute="1" defaultMemberUniqueName="[Диапазон].[Посетители, млн чел/мес].[All]" allUniqueName="[Диапазон].[Посетители, млн чел/мес].[All]" dimensionUniqueName="[Диапазон]" displayFolder="" count="0" memberValueDatatype="20" unbalanced="0"/>
    <cacheHierarchy uniqueName="[Диапазон].[Просмотры, млн просм./мес]" caption="Просмотры, млн просм./мес" attribute="1" defaultMemberUniqueName="[Диапазон].[Просмотры, млн просм./мес].[All]" allUniqueName="[Диапазон].[Просмотры, млн просм./мес].[All]" dimensionUniqueName="[Диапазон]" displayFolder="" count="0" memberValueDatatype="20" unbalanced="0"/>
    <cacheHierarchy uniqueName="[Диапазон].[Среднее время посещения, минут]" caption="Среднее время посещения, минут" attribute="1" time="1" defaultMemberUniqueName="[Диапазон].[Среднее время посещения, минут].[All]" allUniqueName="[Диапазон].[Среднее время посещения, минут].[All]" dimensionUniqueName="[Диапазон]" displayFolder="" count="0" memberValueDatatype="7" unbalanced="0"/>
    <cacheHierarchy uniqueName="[Диапазон].[Рейтинг сайта, баллов/100]" caption="Рейтинг сайта, баллов/100" attribute="1" defaultMemberUniqueName="[Диапазон].[Рейтинг сайта, баллов/100].[All]" allUniqueName="[Диапазон].[Рейтинг сайта, баллов/100].[All]" dimensionUniqueName="[Диапазон]" displayFolder="" count="0" memberValueDatatype="20" unbalanced="0"/>
    <cacheHierarchy uniqueName="[Диапазон].[Доступность в России]" caption="Доступность в России" attribute="1" defaultMemberUniqueName="[Диапазон].[Доступность в России].[All]" allUniqueName="[Диапазон].[Доступность в России].[All]" dimensionUniqueName="[Диапазон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Посетители, млн чел/мес]" caption="Сумма по столбцу Посетители, млн чел/мес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Посетители, млн чел/мес]" caption="Среднее по столбцу Посетители, млн чел/мес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инимум в столбце Посетители, млн чел/мес]" caption="Минимум в столбце Посетители, млн чел/мес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аксимум в столбце Посетители, млн чел/мес]" caption="Максимум в столбце Посетители, млн чел/мес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Тип сайта]" caption="Число элементов в столбце Тип сайт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трана]" caption="Число элементов в столбце Стран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Несмещенная дисперсия Страна]" caption="Несмещенная дисперсия Стран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Несмещенная дисперсия Посетители, млн чел/мес]" caption="Несмещенная дисперсия Посетители, млн чел/мес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Посетители, млн чел/мес]" caption="Число элементов в столбце Посетители, млн чел/мес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iNiRo" refreshedDate="45275.780874421296" backgroundQuery="1" createdVersion="6" refreshedVersion="7" minRefreshableVersion="3" recordCount="0" supportSubquery="1" supportAdvancedDrill="1" xr:uid="{00000000-000A-0000-FFFF-FFFF0B000000}">
  <cacheSource type="external" connectionId="1"/>
  <cacheFields count="6">
    <cacheField name="[Measures].[Сумма по столбцу Посетители, млн чел/мес]" caption="Сумма по столбцу Посетители, млн чел/мес" numFmtId="0" hierarchy="11" level="32767"/>
    <cacheField name="[Диапазон].[Тип сайта].[Тип сайта]" caption="Тип сайта" numFmtId="0" hierarchy="1" level="1">
      <sharedItems count="19">
        <s v="Видеотелефония"/>
        <s v="Видеохостинг"/>
        <s v="Вопросы и ответы"/>
        <s v="Карты"/>
        <s v="Маркетплейс"/>
        <s v="Мессенджер"/>
        <s v="Музыка"/>
        <s v="Новости"/>
        <s v="Поиск работы"/>
        <s v="Поисковик"/>
        <s v="Почта"/>
        <s v="Прогноз погоды"/>
        <s v="Программное обеспечение"/>
        <s v="Прямые трансляции"/>
        <s v="Социальная сеть"/>
        <s v="Спорт"/>
        <s v="Фильмы и сериалы"/>
        <s v="Фотохостинг"/>
        <s v="Энциклопедия"/>
      </sharedItems>
    </cacheField>
    <cacheField name="[Measures].[Среднее по столбцу Посетители, млн чел/мес]" caption="Среднее по столбцу Посетители, млн чел/мес" numFmtId="0" hierarchy="12" level="32767"/>
    <cacheField name="[Measures].[Минимум в столбце Посетители, млн чел/мес]" caption="Минимум в столбце Посетители, млн чел/мес" numFmtId="0" hierarchy="13" level="32767"/>
    <cacheField name="[Measures].[Максимум в столбце Посетители, млн чел/мес]" caption="Максимум в столбце Посетители, млн чел/мес" numFmtId="0" hierarchy="14" level="32767"/>
    <cacheField name="[Measures].[Число элементов в столбце Страна]" caption="Число элементов в столбце Страна" numFmtId="0" hierarchy="16" level="32767"/>
  </cacheFields>
  <cacheHierarchies count="20">
    <cacheHierarchy uniqueName="[Диапазон].[Название сайта]" caption="Название сайта" attribute="1" defaultMemberUniqueName="[Диапазон].[Название сайта].[All]" allUniqueName="[Диапазон].[Название сайта].[All]" dimensionUniqueName="[Диапазон]" displayFolder="" count="0" memberValueDatatype="130" unbalanced="0"/>
    <cacheHierarchy uniqueName="[Диапазон].[Тип сайта]" caption="Тип сайта" attribute="1" defaultMemberUniqueName="[Диапазон].[Тип сайта].[All]" allUniqueName="[Диапазон].[Тип сайта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Страна]" caption="Страна" attribute="1" defaultMemberUniqueName="[Диапазон].[Страна].[All]" allUniqueName="[Диапазон].[Страна].[All]" dimensionUniqueName="[Диапазон]" displayFolder="" count="0" memberValueDatatype="130" unbalanced="0"/>
    <cacheHierarchy uniqueName="[Диапазон].[Год создания]" caption="Год создания" attribute="1" defaultMemberUniqueName="[Диапазон].[Год создания].[All]" allUniqueName="[Диапазон].[Год создания].[All]" dimensionUniqueName="[Диапазон]" displayFolder="" count="0" memberValueDatatype="130" unbalanced="0"/>
    <cacheHierarchy uniqueName="[Диапазон].[Посетители, млн чел/мес]" caption="Посетители, млн чел/мес" attribute="1" defaultMemberUniqueName="[Диапазон].[Посетители, млн чел/мес].[All]" allUniqueName="[Диапазон].[Посетители, млн чел/мес].[All]" dimensionUniqueName="[Диапазон]" displayFolder="" count="0" memberValueDatatype="20" unbalanced="0"/>
    <cacheHierarchy uniqueName="[Диапазон].[Просмотры, млн просм./мес]" caption="Просмотры, млн просм./мес" attribute="1" defaultMemberUniqueName="[Диапазон].[Просмотры, млн просм./мес].[All]" allUniqueName="[Диапазон].[Просмотры, млн просм./мес].[All]" dimensionUniqueName="[Диапазон]" displayFolder="" count="0" memberValueDatatype="20" unbalanced="0"/>
    <cacheHierarchy uniqueName="[Диапазон].[Среднее время посещения, минут]" caption="Среднее время посещения, минут" attribute="1" time="1" defaultMemberUniqueName="[Диапазон].[Среднее время посещения, минут].[All]" allUniqueName="[Диапазон].[Среднее время посещения, минут].[All]" dimensionUniqueName="[Диапазон]" displayFolder="" count="0" memberValueDatatype="7" unbalanced="0"/>
    <cacheHierarchy uniqueName="[Диапазон].[Рейтинг сайта, баллов/100]" caption="Рейтинг сайта, баллов/100" attribute="1" defaultMemberUniqueName="[Диапазон].[Рейтинг сайта, баллов/100].[All]" allUniqueName="[Диапазон].[Рейтинг сайта, баллов/100].[All]" dimensionUniqueName="[Диапазон]" displayFolder="" count="0" memberValueDatatype="20" unbalanced="0"/>
    <cacheHierarchy uniqueName="[Диапазон].[Доступность в России]" caption="Доступность в России" attribute="1" defaultMemberUniqueName="[Диапазон].[Доступность в России].[All]" allUniqueName="[Диапазон].[Доступность в России].[All]" dimensionUniqueName="[Диапазон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Посетители, млн чел/мес]" caption="Сумма по столбцу Посетители, млн чел/мес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Посетители, млн чел/мес]" caption="Среднее по столбцу Посетители, млн чел/мес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инимум в столбце Посетители, млн чел/мес]" caption="Минимум в столбце Посетители, млн чел/мес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Максимум в столбце Посетители, млн чел/мес]" caption="Максимум в столбце Посетители, млн чел/мес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Тип сайта]" caption="Число элементов в столбце Тип сайт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трана]" caption="Число элементов в столбце Страна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Несмещенная дисперсия Страна]" caption="Несмещенная дисперсия Стран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Несмещенная дисперсия Посетители, млн чел/мес]" caption="Несмещенная дисперсия Посетители, млн чел/мес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Посетители, млн чел/мес]" caption="Число элементов в столбце Посетители, млн чел/мес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NiRo" refreshedDate="45275.84780949074" createdVersion="6" refreshedVersion="7" minRefreshableVersion="3" recordCount="75" xr:uid="{00000000-000A-0000-FFFF-FFFF07000000}">
  <cacheSource type="worksheet">
    <worksheetSource ref="A1:I76" sheet="ЛР1. Исходная таблица"/>
  </cacheSource>
  <cacheFields count="9">
    <cacheField name="Название сайта" numFmtId="0">
      <sharedItems/>
    </cacheField>
    <cacheField name="Тип сайта" numFmtId="0">
      <sharedItems/>
    </cacheField>
    <cacheField name="Страна" numFmtId="0">
      <sharedItems count="6">
        <s v="Россия"/>
        <s v="США"/>
        <s v="Китай"/>
        <s v="Швеция"/>
        <s v="Великобритания"/>
        <s v="Израиль"/>
      </sharedItems>
    </cacheField>
    <cacheField name="Год создания" numFmtId="49">
      <sharedItems containsSemiMixedTypes="0" containsString="0" containsNumber="1" containsInteger="1" minValue="1975" maxValue="2021" count="24">
        <n v="1999"/>
        <n v="1994"/>
        <n v="2000"/>
        <n v="2009"/>
        <n v="2015"/>
        <n v="2008"/>
        <n v="1995"/>
        <n v="2004"/>
        <n v="1997"/>
        <n v="2005"/>
        <n v="2010"/>
        <n v="2013"/>
        <n v="2002"/>
        <n v="1998"/>
        <n v="1975"/>
        <n v="1996"/>
        <n v="2006"/>
        <n v="2003"/>
        <n v="2016"/>
        <n v="2011"/>
        <n v="2021"/>
        <n v="2019"/>
        <n v="2001"/>
        <n v="2007"/>
      </sharedItems>
    </cacheField>
    <cacheField name="Посетители,_x000a_млн чел/мес" numFmtId="0">
      <sharedItems containsSemiMixedTypes="0" containsString="0" containsNumber="1" containsInteger="1" minValue="4" maxValue="5560" count="66">
        <n v="34"/>
        <n v="650"/>
        <n v="5560"/>
        <n v="1070"/>
        <n v="76"/>
        <n v="952"/>
        <n v="124"/>
        <n v="2432"/>
        <n v="786"/>
        <n v="1823"/>
        <n v="2989"/>
        <n v="1234"/>
        <n v="1165"/>
        <n v="31"/>
        <n v="756"/>
        <n v="51"/>
        <n v="17"/>
        <n v="180"/>
        <n v="101"/>
        <n v="237"/>
        <n v="416"/>
        <n v="311"/>
        <n v="441"/>
        <n v="552"/>
        <n v="28"/>
        <n v="225"/>
        <n v="21"/>
        <n v="39"/>
        <n v="52"/>
        <n v="69"/>
        <n v="480"/>
        <n v="6"/>
        <n v="115"/>
        <n v="135"/>
        <n v="16"/>
        <n v="943"/>
        <n v="1330"/>
        <n v="25"/>
        <n v="18"/>
        <n v="202"/>
        <n v="126"/>
        <n v="610"/>
        <n v="255"/>
        <n v="1087"/>
        <n v="3440"/>
        <n v="5442"/>
        <n v="47"/>
        <n v="5200"/>
        <n v="45"/>
        <n v="120"/>
        <n v="22"/>
        <n v="48"/>
        <n v="19"/>
        <n v="94"/>
        <n v="14"/>
        <n v="43"/>
        <n v="12"/>
        <n v="58"/>
        <n v="15"/>
        <n v="88"/>
        <n v="46"/>
        <n v="64"/>
        <n v="4"/>
        <n v="44"/>
        <n v="7"/>
        <n v="40"/>
      </sharedItems>
      <fieldGroup base="4">
        <rangePr autoStart="0" autoEnd="0" startNum="1" endNum="5600" groupInterval="100"/>
        <groupItems count="58">
          <s v="&lt;1"/>
          <s v="1-100"/>
          <s v="101-200"/>
          <s v="201-300"/>
          <s v="301-400"/>
          <s v="401-500"/>
          <s v="501-600"/>
          <s v="601-700"/>
          <s v="701-800"/>
          <s v="801-900"/>
          <s v="901-1000"/>
          <s v="1001-1100"/>
          <s v="1101-1200"/>
          <s v="1201-1300"/>
          <s v="1301-1400"/>
          <s v="1401-1500"/>
          <s v="1501-1600"/>
          <s v="1601-1700"/>
          <s v="1701-1800"/>
          <s v="1801-1900"/>
          <s v="1901-2000"/>
          <s v="2001-2100"/>
          <s v="2101-2200"/>
          <s v="2201-2300"/>
          <s v="2301-2400"/>
          <s v="2401-2500"/>
          <s v="2501-2600"/>
          <s v="2601-2700"/>
          <s v="2701-2800"/>
          <s v="2801-2900"/>
          <s v="2901-3000"/>
          <s v="3001-3100"/>
          <s v="3101-3200"/>
          <s v="3201-3300"/>
          <s v="3301-3400"/>
          <s v="3401-3500"/>
          <s v="3501-3600"/>
          <s v="3601-3700"/>
          <s v="3701-3800"/>
          <s v="3801-3900"/>
          <s v="3901-4000"/>
          <s v="4001-4100"/>
          <s v="4101-4200"/>
          <s v="4201-4300"/>
          <s v="4301-4400"/>
          <s v="4401-4500"/>
          <s v="4501-4600"/>
          <s v="4601-4700"/>
          <s v="4701-4800"/>
          <s v="4801-4900"/>
          <s v="4901-5000"/>
          <s v="5001-5100"/>
          <s v="5101-5200"/>
          <s v="5201-5300"/>
          <s v="5301-5400"/>
          <s v="5401-5500"/>
          <s v="5501-5600"/>
          <s v="&gt;5601"/>
        </groupItems>
      </fieldGroup>
    </cacheField>
    <cacheField name="Просмотры,_x000a_млн просм./мес" numFmtId="0">
      <sharedItems containsSemiMixedTypes="0" containsString="0" containsNumber="1" containsInteger="1" minValue="9" maxValue="23741" count="69">
        <n v="153"/>
        <n v="2775"/>
        <n v="23741"/>
        <n v="4568"/>
        <n v="324"/>
        <n v="4065"/>
        <n v="529"/>
        <n v="10384"/>
        <n v="3356"/>
        <n v="7854"/>
        <n v="12763"/>
        <n v="5348"/>
        <n v="2756"/>
        <n v="489"/>
        <n v="3228"/>
        <n v="271"/>
        <n v="48"/>
        <n v="768"/>
        <n v="431"/>
        <n v="1011"/>
        <n v="1776"/>
        <n v="3542"/>
        <n v="1883"/>
        <n v="2357"/>
        <n v="119"/>
        <n v="960"/>
        <n v="52"/>
        <n v="166"/>
        <n v="241"/>
        <n v="309"/>
        <n v="3156"/>
        <n v="24"/>
        <n v="512"/>
        <n v="576"/>
        <n v="68"/>
        <n v="4026"/>
        <n v="5679"/>
        <n v="134"/>
        <n v="33"/>
        <n v="862"/>
        <n v="423"/>
        <n v="2124"/>
        <n v="1088"/>
        <n v="4641"/>
        <n v="5123"/>
        <n v="14688"/>
        <n v="23237"/>
        <n v="200"/>
        <n v="78"/>
        <n v="22204"/>
        <n v="164"/>
        <n v="95"/>
        <n v="204"/>
        <n v="93"/>
        <n v="72"/>
        <n v="41"/>
        <n v="170"/>
        <n v="29"/>
        <n v="247"/>
        <n v="39"/>
        <n v="375"/>
        <n v="191"/>
        <n v="30"/>
        <n v="209"/>
        <n v="9"/>
        <n v="46"/>
        <n v="187"/>
        <n v="28"/>
        <n v="76"/>
      </sharedItems>
      <fieldGroup base="5">
        <rangePr autoStart="0" autoEnd="0" startNum="1" endNum="24000" groupInterval="1000"/>
        <groupItems count="26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10001-11000"/>
          <s v="11001-12000"/>
          <s v="12001-13000"/>
          <s v="13001-14000"/>
          <s v="14001-15000"/>
          <s v="15001-16000"/>
          <s v="16001-17000"/>
          <s v="17001-18000"/>
          <s v="18001-19000"/>
          <s v="19001-20000"/>
          <s v="20001-21000"/>
          <s v="21001-22000"/>
          <s v="22001-23000"/>
          <s v="23001-24000"/>
          <s v="&gt;24001"/>
        </groupItems>
      </fieldGroup>
    </cacheField>
    <cacheField name="Среднее время_x000a_посещения, минут" numFmtId="45">
      <sharedItems containsSemiMixedTypes="0" containsNonDate="0" containsDate="1" containsString="0" minDate="1899-12-30T00:00:56" maxDate="1899-12-30T06:12:00"/>
    </cacheField>
    <cacheField name="Рейтинг сайта,_x000a_баллов/100" numFmtId="0">
      <sharedItems containsSemiMixedTypes="0" containsString="0" containsNumber="1" containsInteger="1" minValue="32" maxValue="97" count="37">
        <n v="94"/>
        <n v="69"/>
        <n v="84"/>
        <n v="60"/>
        <n v="91"/>
        <n v="97"/>
        <n v="85"/>
        <n v="65"/>
        <n v="88"/>
        <n v="92"/>
        <n v="87"/>
        <n v="83"/>
        <n v="77"/>
        <n v="82"/>
        <n v="67"/>
        <n v="81"/>
        <n v="86"/>
        <n v="93"/>
        <n v="47"/>
        <n v="89"/>
        <n v="55"/>
        <n v="75"/>
        <n v="68"/>
        <n v="72"/>
        <n v="71"/>
        <n v="73"/>
        <n v="70"/>
        <n v="79"/>
        <n v="58"/>
        <n v="56"/>
        <n v="76"/>
        <n v="90"/>
        <n v="32"/>
        <n v="78"/>
        <n v="66"/>
        <n v="80"/>
        <n v="95"/>
      </sharedItems>
      <fieldGroup base="7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Доступность в Росси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Amazon"/>
    <x v="0"/>
    <x v="0"/>
    <x v="0"/>
    <x v="0"/>
    <x v="0"/>
    <d v="1899-12-30T00:07:08"/>
    <x v="0"/>
    <x v="0"/>
  </r>
  <r>
    <s v="Baidu"/>
    <x v="1"/>
    <x v="1"/>
    <x v="1"/>
    <x v="1"/>
    <x v="1"/>
    <d v="1899-12-30T00:05:06"/>
    <x v="1"/>
    <x v="0"/>
  </r>
  <r>
    <s v="Bing"/>
    <x v="1"/>
    <x v="0"/>
    <x v="2"/>
    <x v="2"/>
    <x v="2"/>
    <d v="1899-12-30T00:06:42"/>
    <x v="2"/>
    <x v="0"/>
  </r>
  <r>
    <s v="ChatGPT"/>
    <x v="2"/>
    <x v="0"/>
    <x v="3"/>
    <x v="3"/>
    <x v="3"/>
    <d v="1899-12-30T00:04:24"/>
    <x v="3"/>
    <x v="1"/>
  </r>
  <r>
    <s v="Discord"/>
    <x v="3"/>
    <x v="0"/>
    <x v="4"/>
    <x v="4"/>
    <x v="4"/>
    <d v="1899-12-30T00:06:57"/>
    <x v="3"/>
    <x v="0"/>
  </r>
  <r>
    <s v="DuckDuckGo"/>
    <x v="1"/>
    <x v="0"/>
    <x v="5"/>
    <x v="5"/>
    <x v="5"/>
    <d v="1899-12-30T00:08:41"/>
    <x v="4"/>
    <x v="0"/>
  </r>
  <r>
    <s v="Ebay"/>
    <x v="0"/>
    <x v="0"/>
    <x v="6"/>
    <x v="6"/>
    <x v="6"/>
    <d v="1899-12-30T00:06:50"/>
    <x v="5"/>
    <x v="0"/>
  </r>
  <r>
    <s v="Facebook"/>
    <x v="4"/>
    <x v="0"/>
    <x v="7"/>
    <x v="7"/>
    <x v="7"/>
    <d v="1899-12-30T00:10:31"/>
    <x v="6"/>
    <x v="2"/>
  </r>
  <r>
    <s v="Fandom"/>
    <x v="5"/>
    <x v="0"/>
    <x v="7"/>
    <x v="8"/>
    <x v="8"/>
    <d v="1899-12-30T00:05:11"/>
    <x v="7"/>
    <x v="0"/>
  </r>
  <r>
    <s v="Google"/>
    <x v="1"/>
    <x v="0"/>
    <x v="8"/>
    <x v="9"/>
    <x v="9"/>
    <d v="1899-12-30T00:10:38"/>
    <x v="8"/>
    <x v="0"/>
  </r>
  <r>
    <s v="HeadHunter"/>
    <x v="6"/>
    <x v="2"/>
    <x v="1"/>
    <x v="10"/>
    <x v="10"/>
    <d v="1899-12-30T00:05:18"/>
    <x v="9"/>
    <x v="0"/>
  </r>
  <r>
    <s v="Instagram"/>
    <x v="4"/>
    <x v="0"/>
    <x v="9"/>
    <x v="11"/>
    <x v="11"/>
    <d v="1899-12-30T00:08:15"/>
    <x v="10"/>
    <x v="2"/>
  </r>
  <r>
    <s v="Lenta.ru"/>
    <x v="7"/>
    <x v="2"/>
    <x v="10"/>
    <x v="12"/>
    <x v="12"/>
    <d v="1899-12-30T00:01:06"/>
    <x v="6"/>
    <x v="0"/>
  </r>
  <r>
    <s v="Life"/>
    <x v="7"/>
    <x v="2"/>
    <x v="11"/>
    <x v="13"/>
    <x v="13"/>
    <d v="1899-12-30T00:01:03"/>
    <x v="11"/>
    <x v="0"/>
  </r>
  <r>
    <s v="LinkedIn"/>
    <x v="4"/>
    <x v="0"/>
    <x v="12"/>
    <x v="14"/>
    <x v="14"/>
    <d v="1899-12-30T00:07:32"/>
    <x v="12"/>
    <x v="2"/>
  </r>
  <r>
    <s v="Mail.ru"/>
    <x v="1"/>
    <x v="2"/>
    <x v="13"/>
    <x v="15"/>
    <x v="15"/>
    <d v="1899-12-30T00:08:16"/>
    <x v="1"/>
    <x v="0"/>
  </r>
  <r>
    <s v="Microsoft"/>
    <x v="8"/>
    <x v="0"/>
    <x v="14"/>
    <x v="16"/>
    <x v="16"/>
    <d v="1899-12-30T00:04:13"/>
    <x v="6"/>
    <x v="3"/>
  </r>
  <r>
    <s v="Netflix"/>
    <x v="9"/>
    <x v="0"/>
    <x v="8"/>
    <x v="17"/>
    <x v="17"/>
    <d v="1899-12-30T00:05:41"/>
    <x v="13"/>
    <x v="1"/>
  </r>
  <r>
    <s v="Pinterest"/>
    <x v="10"/>
    <x v="0"/>
    <x v="9"/>
    <x v="18"/>
    <x v="18"/>
    <d v="1899-12-30T00:06:05"/>
    <x v="14"/>
    <x v="0"/>
  </r>
  <r>
    <s v="Quora"/>
    <x v="11"/>
    <x v="0"/>
    <x v="2"/>
    <x v="19"/>
    <x v="19"/>
    <d v="1899-12-30T00:02:55"/>
    <x v="15"/>
    <x v="2"/>
  </r>
  <r>
    <s v="Rambler"/>
    <x v="1"/>
    <x v="2"/>
    <x v="15"/>
    <x v="20"/>
    <x v="20"/>
    <d v="1899-12-30T00:01:17"/>
    <x v="6"/>
    <x v="0"/>
  </r>
  <r>
    <s v="Reddit"/>
    <x v="4"/>
    <x v="0"/>
    <x v="16"/>
    <x v="21"/>
    <x v="21"/>
    <d v="1899-12-30T00:08:31"/>
    <x v="16"/>
    <x v="0"/>
  </r>
  <r>
    <s v="Roblox"/>
    <x v="12"/>
    <x v="0"/>
    <x v="17"/>
    <x v="22"/>
    <x v="22"/>
    <d v="1899-12-30T00:13:57"/>
    <x v="10"/>
    <x v="0"/>
  </r>
  <r>
    <s v="Russia Today"/>
    <x v="7"/>
    <x v="2"/>
    <x v="16"/>
    <x v="23"/>
    <x v="23"/>
    <d v="1899-12-30T00:01:10"/>
    <x v="10"/>
    <x v="0"/>
  </r>
  <r>
    <s v="Rutube"/>
    <x v="13"/>
    <x v="2"/>
    <x v="17"/>
    <x v="24"/>
    <x v="24"/>
    <d v="1899-12-30T00:05:15"/>
    <x v="17"/>
    <x v="0"/>
  </r>
  <r>
    <s v="Telegram"/>
    <x v="3"/>
    <x v="3"/>
    <x v="11"/>
    <x v="25"/>
    <x v="25"/>
    <d v="1899-12-30T00:03:13"/>
    <x v="3"/>
    <x v="0"/>
  </r>
  <r>
    <s v="TikTok"/>
    <x v="4"/>
    <x v="1"/>
    <x v="18"/>
    <x v="26"/>
    <x v="26"/>
    <d v="1899-12-30T00:03:51"/>
    <x v="18"/>
    <x v="4"/>
  </r>
  <r>
    <s v="Twitch"/>
    <x v="14"/>
    <x v="0"/>
    <x v="19"/>
    <x v="27"/>
    <x v="27"/>
    <d v="1899-12-30T00:09:14"/>
    <x v="19"/>
    <x v="0"/>
  </r>
  <r>
    <s v="Twitter"/>
    <x v="4"/>
    <x v="0"/>
    <x v="17"/>
    <x v="28"/>
    <x v="28"/>
    <d v="1899-12-30T00:10:35"/>
    <x v="20"/>
    <x v="2"/>
  </r>
  <r>
    <s v="Ura.ru"/>
    <x v="7"/>
    <x v="2"/>
    <x v="17"/>
    <x v="29"/>
    <x v="29"/>
    <d v="1899-12-30T00:01:24"/>
    <x v="21"/>
    <x v="0"/>
  </r>
  <r>
    <s v="Weather"/>
    <x v="15"/>
    <x v="0"/>
    <x v="5"/>
    <x v="30"/>
    <x v="30"/>
    <d v="1899-12-30T00:01:00"/>
    <x v="22"/>
    <x v="1"/>
  </r>
  <r>
    <s v="WhatsApp"/>
    <x v="3"/>
    <x v="0"/>
    <x v="2"/>
    <x v="31"/>
    <x v="31"/>
    <d v="1899-12-30T00:19:49"/>
    <x v="23"/>
    <x v="0"/>
  </r>
  <r>
    <s v="Yahoo!"/>
    <x v="7"/>
    <x v="0"/>
    <x v="6"/>
    <x v="32"/>
    <x v="32"/>
    <d v="1899-12-30T00:10:01"/>
    <x v="24"/>
    <x v="0"/>
  </r>
  <r>
    <s v="YouTube"/>
    <x v="13"/>
    <x v="0"/>
    <x v="16"/>
    <x v="33"/>
    <x v="33"/>
    <d v="1899-12-30T00:20:19"/>
    <x v="16"/>
    <x v="0"/>
  </r>
  <r>
    <s v="Zoom"/>
    <x v="16"/>
    <x v="0"/>
    <x v="11"/>
    <x v="34"/>
    <x v="34"/>
    <d v="1899-12-30T00:03:30"/>
    <x v="25"/>
    <x v="0"/>
  </r>
  <r>
    <s v="Аргументы и факты"/>
    <x v="7"/>
    <x v="2"/>
    <x v="8"/>
    <x v="35"/>
    <x v="35"/>
    <d v="1899-12-30T00:00:56"/>
    <x v="9"/>
    <x v="0"/>
  </r>
  <r>
    <s v="Афиша"/>
    <x v="17"/>
    <x v="2"/>
    <x v="9"/>
    <x v="36"/>
    <x v="36"/>
    <d v="1899-12-30T00:02:10"/>
    <x v="10"/>
    <x v="0"/>
  </r>
  <r>
    <s v="Википедия"/>
    <x v="18"/>
    <x v="0"/>
    <x v="20"/>
    <x v="37"/>
    <x v="37"/>
    <d v="1899-12-30T00:03:55"/>
    <x v="26"/>
    <x v="0"/>
  </r>
  <r>
    <s v="ВКонтакте"/>
    <x v="4"/>
    <x v="2"/>
    <x v="17"/>
    <x v="38"/>
    <x v="38"/>
    <d v="1899-12-30T00:12:00"/>
    <x v="18"/>
    <x v="0"/>
  </r>
  <r>
    <s v="Газета.Ru"/>
    <x v="7"/>
    <x v="2"/>
    <x v="13"/>
    <x v="39"/>
    <x v="39"/>
    <d v="1899-12-30T00:01:24"/>
    <x v="0"/>
    <x v="0"/>
  </r>
  <r>
    <s v="ГДЗ"/>
    <x v="19"/>
    <x v="2"/>
    <x v="21"/>
    <x v="40"/>
    <x v="40"/>
    <d v="1899-12-30T00:03:02"/>
    <x v="7"/>
    <x v="0"/>
  </r>
  <r>
    <s v="Дзен"/>
    <x v="1"/>
    <x v="2"/>
    <x v="4"/>
    <x v="41"/>
    <x v="41"/>
    <d v="1899-12-30T00:09:03"/>
    <x v="27"/>
    <x v="0"/>
  </r>
  <r>
    <s v="Живой Журнал"/>
    <x v="4"/>
    <x v="2"/>
    <x v="10"/>
    <x v="42"/>
    <x v="42"/>
    <d v="1899-12-30T00:01:17"/>
    <x v="28"/>
    <x v="0"/>
  </r>
  <r>
    <s v="Известия"/>
    <x v="7"/>
    <x v="2"/>
    <x v="16"/>
    <x v="43"/>
    <x v="43"/>
    <d v="1899-12-30T00:01:24"/>
    <x v="28"/>
    <x v="0"/>
  </r>
  <r>
    <s v="Кинопоиск"/>
    <x v="9"/>
    <x v="2"/>
    <x v="22"/>
    <x v="42"/>
    <x v="44"/>
    <d v="1899-12-30T00:01:34"/>
    <x v="8"/>
    <x v="0"/>
  </r>
  <r>
    <s v="Коммерсантъ"/>
    <x v="7"/>
    <x v="2"/>
    <x v="10"/>
    <x v="44"/>
    <x v="45"/>
    <d v="1899-12-30T00:01:24"/>
    <x v="12"/>
    <x v="0"/>
  </r>
  <r>
    <s v="Комсомольская правда"/>
    <x v="7"/>
    <x v="2"/>
    <x v="13"/>
    <x v="45"/>
    <x v="15"/>
    <d v="1899-12-30T00:01:14"/>
    <x v="29"/>
    <x v="0"/>
  </r>
  <r>
    <s v="Мой мир"/>
    <x v="4"/>
    <x v="2"/>
    <x v="21"/>
    <x v="46"/>
    <x v="46"/>
    <d v="1899-12-30T00:01:07"/>
    <x v="30"/>
    <x v="0"/>
  </r>
  <r>
    <s v="Московский комсомолец"/>
    <x v="7"/>
    <x v="2"/>
    <x v="10"/>
    <x v="47"/>
    <x v="47"/>
    <d v="1899-12-30T00:01:24"/>
    <x v="6"/>
    <x v="0"/>
  </r>
  <r>
    <s v="НТВ"/>
    <x v="7"/>
    <x v="2"/>
    <x v="10"/>
    <x v="48"/>
    <x v="48"/>
    <d v="1899-12-30T00:01:15"/>
    <x v="6"/>
    <x v="0"/>
  </r>
  <r>
    <s v="Одноклассники"/>
    <x v="4"/>
    <x v="2"/>
    <x v="17"/>
    <x v="49"/>
    <x v="49"/>
    <d v="1899-12-30T00:01:23"/>
    <x v="30"/>
    <x v="0"/>
  </r>
  <r>
    <s v="Ответы Mail.ru"/>
    <x v="11"/>
    <x v="2"/>
    <x v="17"/>
    <x v="50"/>
    <x v="50"/>
    <d v="1899-12-30T00:01:56"/>
    <x v="1"/>
    <x v="0"/>
  </r>
  <r>
    <s v="Почта Mail.ru"/>
    <x v="20"/>
    <x v="2"/>
    <x v="13"/>
    <x v="51"/>
    <x v="51"/>
    <d v="1899-12-30T00:02:02"/>
    <x v="31"/>
    <x v="0"/>
  </r>
  <r>
    <s v="РБК"/>
    <x v="7"/>
    <x v="2"/>
    <x v="15"/>
    <x v="52"/>
    <x v="52"/>
    <d v="1899-12-30T00:01:36"/>
    <x v="28"/>
    <x v="0"/>
  </r>
  <r>
    <s v="РЕН ТВ"/>
    <x v="7"/>
    <x v="2"/>
    <x v="20"/>
    <x v="46"/>
    <x v="36"/>
    <d v="1899-12-30T00:00:59"/>
    <x v="19"/>
    <x v="0"/>
  </r>
  <r>
    <s v="РИА Новости"/>
    <x v="7"/>
    <x v="2"/>
    <x v="10"/>
    <x v="53"/>
    <x v="53"/>
    <d v="1899-12-30T00:02:00"/>
    <x v="24"/>
    <x v="0"/>
  </r>
  <r>
    <s v="Российская газета"/>
    <x v="7"/>
    <x v="2"/>
    <x v="10"/>
    <x v="54"/>
    <x v="54"/>
    <d v="1899-12-30T00:01:44"/>
    <x v="10"/>
    <x v="0"/>
  </r>
  <r>
    <s v="ТАСС"/>
    <x v="7"/>
    <x v="2"/>
    <x v="10"/>
    <x v="13"/>
    <x v="55"/>
    <d v="1899-12-30T00:00:59"/>
    <x v="13"/>
    <x v="0"/>
  </r>
  <r>
    <s v="Чемпионат.com"/>
    <x v="21"/>
    <x v="2"/>
    <x v="16"/>
    <x v="55"/>
    <x v="24"/>
    <d v="1899-12-30T00:02:54"/>
    <x v="32"/>
    <x v="0"/>
  </r>
  <r>
    <s v="Яндекс"/>
    <x v="1"/>
    <x v="2"/>
    <x v="8"/>
    <x v="41"/>
    <x v="41"/>
    <d v="1899-12-30T00:08:47"/>
    <x v="3"/>
    <x v="0"/>
  </r>
  <r>
    <s v="Яндекс.Карты"/>
    <x v="22"/>
    <x v="2"/>
    <x v="7"/>
    <x v="56"/>
    <x v="56"/>
    <d v="1899-12-30T00:01:36"/>
    <x v="33"/>
    <x v="0"/>
  </r>
  <r>
    <s v="Яндекс.Музыка"/>
    <x v="23"/>
    <x v="2"/>
    <x v="9"/>
    <x v="26"/>
    <x v="26"/>
    <d v="1899-12-30T00:01:51"/>
    <x v="7"/>
    <x v="0"/>
  </r>
  <r>
    <s v="Яндекс.Погода"/>
    <x v="15"/>
    <x v="2"/>
    <x v="7"/>
    <x v="57"/>
    <x v="47"/>
    <d v="1899-12-30T00:01:09"/>
    <x v="33"/>
    <x v="0"/>
  </r>
  <r>
    <s v="Яндекс.Почта"/>
    <x v="20"/>
    <x v="2"/>
    <x v="1"/>
    <x v="55"/>
    <x v="57"/>
    <d v="1899-12-30T00:01:15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Amazon"/>
    <x v="0"/>
    <x v="0"/>
    <x v="0"/>
    <x v="0"/>
    <x v="0"/>
    <d v="1899-12-30T00:07:08"/>
    <x v="0"/>
    <x v="0"/>
  </r>
  <r>
    <s v="Baidu"/>
    <x v="1"/>
    <x v="1"/>
    <x v="1"/>
    <x v="1"/>
    <x v="1"/>
    <d v="1899-12-30T00:05:06"/>
    <x v="1"/>
    <x v="0"/>
  </r>
  <r>
    <s v="Bing"/>
    <x v="1"/>
    <x v="0"/>
    <x v="2"/>
    <x v="2"/>
    <x v="2"/>
    <d v="1899-12-30T00:06:42"/>
    <x v="2"/>
    <x v="0"/>
  </r>
  <r>
    <s v="ChatGPT"/>
    <x v="2"/>
    <x v="0"/>
    <x v="3"/>
    <x v="3"/>
    <x v="3"/>
    <d v="1899-12-30T00:04:24"/>
    <x v="3"/>
    <x v="1"/>
  </r>
  <r>
    <s v="Discord"/>
    <x v="3"/>
    <x v="0"/>
    <x v="4"/>
    <x v="4"/>
    <x v="4"/>
    <d v="1899-12-30T00:06:57"/>
    <x v="3"/>
    <x v="0"/>
  </r>
  <r>
    <s v="DuckDuckGo"/>
    <x v="1"/>
    <x v="0"/>
    <x v="5"/>
    <x v="5"/>
    <x v="5"/>
    <d v="1899-12-30T00:08:41"/>
    <x v="4"/>
    <x v="0"/>
  </r>
  <r>
    <s v="Ebay"/>
    <x v="0"/>
    <x v="0"/>
    <x v="6"/>
    <x v="6"/>
    <x v="6"/>
    <d v="1899-12-30T00:06:50"/>
    <x v="5"/>
    <x v="0"/>
  </r>
  <r>
    <s v="Facebook"/>
    <x v="4"/>
    <x v="0"/>
    <x v="7"/>
    <x v="7"/>
    <x v="7"/>
    <d v="1899-12-30T00:10:31"/>
    <x v="6"/>
    <x v="2"/>
  </r>
  <r>
    <s v="Fandom"/>
    <x v="5"/>
    <x v="0"/>
    <x v="7"/>
    <x v="8"/>
    <x v="8"/>
    <d v="1899-12-30T00:05:11"/>
    <x v="7"/>
    <x v="0"/>
  </r>
  <r>
    <s v="Google"/>
    <x v="1"/>
    <x v="0"/>
    <x v="8"/>
    <x v="9"/>
    <x v="9"/>
    <d v="1899-12-30T00:10:38"/>
    <x v="8"/>
    <x v="0"/>
  </r>
  <r>
    <s v="HeadHunter"/>
    <x v="6"/>
    <x v="2"/>
    <x v="1"/>
    <x v="10"/>
    <x v="10"/>
    <d v="1899-12-30T00:05:18"/>
    <x v="9"/>
    <x v="0"/>
  </r>
  <r>
    <s v="Instagram"/>
    <x v="4"/>
    <x v="0"/>
    <x v="9"/>
    <x v="11"/>
    <x v="11"/>
    <d v="1899-12-30T00:08:15"/>
    <x v="10"/>
    <x v="2"/>
  </r>
  <r>
    <s v="Lenta.ru"/>
    <x v="7"/>
    <x v="2"/>
    <x v="10"/>
    <x v="12"/>
    <x v="12"/>
    <d v="1899-12-30T00:01:06"/>
    <x v="6"/>
    <x v="0"/>
  </r>
  <r>
    <s v="Life"/>
    <x v="7"/>
    <x v="2"/>
    <x v="11"/>
    <x v="13"/>
    <x v="13"/>
    <d v="1899-12-30T00:01:03"/>
    <x v="11"/>
    <x v="0"/>
  </r>
  <r>
    <s v="LinkedIn"/>
    <x v="4"/>
    <x v="0"/>
    <x v="12"/>
    <x v="14"/>
    <x v="14"/>
    <d v="1899-12-30T00:07:32"/>
    <x v="12"/>
    <x v="2"/>
  </r>
  <r>
    <s v="Mail.ru"/>
    <x v="1"/>
    <x v="2"/>
    <x v="13"/>
    <x v="15"/>
    <x v="15"/>
    <d v="1899-12-30T00:08:16"/>
    <x v="1"/>
    <x v="0"/>
  </r>
  <r>
    <s v="Microsoft"/>
    <x v="8"/>
    <x v="0"/>
    <x v="14"/>
    <x v="16"/>
    <x v="16"/>
    <d v="1899-12-30T00:04:13"/>
    <x v="6"/>
    <x v="3"/>
  </r>
  <r>
    <s v="Netflix"/>
    <x v="9"/>
    <x v="0"/>
    <x v="8"/>
    <x v="17"/>
    <x v="17"/>
    <d v="1899-12-30T00:05:41"/>
    <x v="13"/>
    <x v="1"/>
  </r>
  <r>
    <s v="Pinterest"/>
    <x v="10"/>
    <x v="0"/>
    <x v="9"/>
    <x v="18"/>
    <x v="18"/>
    <d v="1899-12-30T00:06:05"/>
    <x v="14"/>
    <x v="0"/>
  </r>
  <r>
    <s v="Quora"/>
    <x v="11"/>
    <x v="0"/>
    <x v="2"/>
    <x v="19"/>
    <x v="19"/>
    <d v="1899-12-30T00:02:55"/>
    <x v="15"/>
    <x v="2"/>
  </r>
  <r>
    <s v="Rambler"/>
    <x v="1"/>
    <x v="2"/>
    <x v="15"/>
    <x v="20"/>
    <x v="20"/>
    <d v="1899-12-30T00:01:17"/>
    <x v="6"/>
    <x v="0"/>
  </r>
  <r>
    <s v="Reddit"/>
    <x v="4"/>
    <x v="0"/>
    <x v="16"/>
    <x v="21"/>
    <x v="21"/>
    <d v="1899-12-30T00:08:31"/>
    <x v="16"/>
    <x v="0"/>
  </r>
  <r>
    <s v="Roblox"/>
    <x v="12"/>
    <x v="0"/>
    <x v="17"/>
    <x v="22"/>
    <x v="22"/>
    <d v="1899-12-30T00:13:57"/>
    <x v="10"/>
    <x v="0"/>
  </r>
  <r>
    <s v="Russia Today"/>
    <x v="7"/>
    <x v="2"/>
    <x v="16"/>
    <x v="23"/>
    <x v="23"/>
    <d v="1899-12-30T00:01:10"/>
    <x v="10"/>
    <x v="0"/>
  </r>
  <r>
    <s v="Rutube"/>
    <x v="13"/>
    <x v="2"/>
    <x v="17"/>
    <x v="24"/>
    <x v="24"/>
    <d v="1899-12-30T00:05:15"/>
    <x v="17"/>
    <x v="0"/>
  </r>
  <r>
    <s v="Telegram"/>
    <x v="3"/>
    <x v="3"/>
    <x v="11"/>
    <x v="25"/>
    <x v="25"/>
    <d v="1899-12-30T00:03:13"/>
    <x v="3"/>
    <x v="0"/>
  </r>
  <r>
    <s v="TikTok"/>
    <x v="4"/>
    <x v="1"/>
    <x v="18"/>
    <x v="26"/>
    <x v="26"/>
    <d v="1899-12-30T00:03:51"/>
    <x v="18"/>
    <x v="4"/>
  </r>
  <r>
    <s v="Twitch"/>
    <x v="14"/>
    <x v="0"/>
    <x v="19"/>
    <x v="27"/>
    <x v="27"/>
    <d v="1899-12-30T00:09:14"/>
    <x v="19"/>
    <x v="0"/>
  </r>
  <r>
    <s v="Twitter"/>
    <x v="4"/>
    <x v="0"/>
    <x v="17"/>
    <x v="28"/>
    <x v="28"/>
    <d v="1899-12-30T00:10:35"/>
    <x v="20"/>
    <x v="2"/>
  </r>
  <r>
    <s v="Ura.ru"/>
    <x v="7"/>
    <x v="2"/>
    <x v="17"/>
    <x v="29"/>
    <x v="29"/>
    <d v="1899-12-30T00:01:24"/>
    <x v="21"/>
    <x v="0"/>
  </r>
  <r>
    <s v="Weather"/>
    <x v="15"/>
    <x v="0"/>
    <x v="5"/>
    <x v="30"/>
    <x v="30"/>
    <d v="1899-12-30T00:01:00"/>
    <x v="22"/>
    <x v="1"/>
  </r>
  <r>
    <s v="WhatsApp"/>
    <x v="3"/>
    <x v="0"/>
    <x v="2"/>
    <x v="31"/>
    <x v="31"/>
    <d v="1899-12-30T00:19:49"/>
    <x v="23"/>
    <x v="0"/>
  </r>
  <r>
    <s v="Yahoo!"/>
    <x v="7"/>
    <x v="0"/>
    <x v="6"/>
    <x v="32"/>
    <x v="32"/>
    <d v="1899-12-30T00:10:01"/>
    <x v="24"/>
    <x v="0"/>
  </r>
  <r>
    <s v="YouTube"/>
    <x v="13"/>
    <x v="0"/>
    <x v="16"/>
    <x v="33"/>
    <x v="33"/>
    <d v="1899-12-30T00:20:19"/>
    <x v="16"/>
    <x v="0"/>
  </r>
  <r>
    <s v="Zoom"/>
    <x v="16"/>
    <x v="0"/>
    <x v="11"/>
    <x v="34"/>
    <x v="34"/>
    <d v="1899-12-30T00:03:30"/>
    <x v="25"/>
    <x v="0"/>
  </r>
  <r>
    <s v="Аргументы и факты"/>
    <x v="7"/>
    <x v="2"/>
    <x v="8"/>
    <x v="35"/>
    <x v="35"/>
    <d v="1899-12-30T00:00:56"/>
    <x v="9"/>
    <x v="0"/>
  </r>
  <r>
    <s v="Афиша"/>
    <x v="17"/>
    <x v="2"/>
    <x v="9"/>
    <x v="36"/>
    <x v="36"/>
    <d v="1899-12-30T00:02:10"/>
    <x v="10"/>
    <x v="0"/>
  </r>
  <r>
    <s v="Википедия"/>
    <x v="18"/>
    <x v="0"/>
    <x v="20"/>
    <x v="37"/>
    <x v="37"/>
    <d v="1899-12-30T00:03:55"/>
    <x v="26"/>
    <x v="0"/>
  </r>
  <r>
    <s v="ВКонтакте"/>
    <x v="4"/>
    <x v="2"/>
    <x v="17"/>
    <x v="38"/>
    <x v="38"/>
    <d v="1899-12-30T00:12:00"/>
    <x v="18"/>
    <x v="0"/>
  </r>
  <r>
    <s v="Газета.Ru"/>
    <x v="7"/>
    <x v="2"/>
    <x v="13"/>
    <x v="39"/>
    <x v="39"/>
    <d v="1899-12-30T00:01:24"/>
    <x v="0"/>
    <x v="0"/>
  </r>
  <r>
    <s v="ГДЗ"/>
    <x v="19"/>
    <x v="2"/>
    <x v="21"/>
    <x v="40"/>
    <x v="40"/>
    <d v="1899-12-30T00:03:02"/>
    <x v="7"/>
    <x v="0"/>
  </r>
  <r>
    <s v="Дзен"/>
    <x v="1"/>
    <x v="2"/>
    <x v="4"/>
    <x v="41"/>
    <x v="41"/>
    <d v="1899-12-30T00:09:03"/>
    <x v="27"/>
    <x v="0"/>
  </r>
  <r>
    <s v="Живой Журнал"/>
    <x v="4"/>
    <x v="2"/>
    <x v="10"/>
    <x v="42"/>
    <x v="42"/>
    <d v="1899-12-30T00:01:17"/>
    <x v="28"/>
    <x v="0"/>
  </r>
  <r>
    <s v="Известия"/>
    <x v="7"/>
    <x v="2"/>
    <x v="16"/>
    <x v="43"/>
    <x v="43"/>
    <d v="1899-12-30T00:01:24"/>
    <x v="28"/>
    <x v="0"/>
  </r>
  <r>
    <s v="Кинопоиск"/>
    <x v="9"/>
    <x v="2"/>
    <x v="22"/>
    <x v="42"/>
    <x v="44"/>
    <d v="1899-12-30T00:01:34"/>
    <x v="8"/>
    <x v="0"/>
  </r>
  <r>
    <s v="Коммерсантъ"/>
    <x v="7"/>
    <x v="2"/>
    <x v="10"/>
    <x v="44"/>
    <x v="45"/>
    <d v="1899-12-30T00:01:24"/>
    <x v="12"/>
    <x v="0"/>
  </r>
  <r>
    <s v="Комсомольская правда"/>
    <x v="7"/>
    <x v="2"/>
    <x v="13"/>
    <x v="45"/>
    <x v="15"/>
    <d v="1899-12-30T00:01:14"/>
    <x v="29"/>
    <x v="0"/>
  </r>
  <r>
    <s v="Мой мир"/>
    <x v="4"/>
    <x v="2"/>
    <x v="21"/>
    <x v="46"/>
    <x v="46"/>
    <d v="1899-12-30T00:01:07"/>
    <x v="30"/>
    <x v="0"/>
  </r>
  <r>
    <s v="Московский комсомолец"/>
    <x v="7"/>
    <x v="2"/>
    <x v="10"/>
    <x v="47"/>
    <x v="47"/>
    <d v="1899-12-30T00:01:24"/>
    <x v="6"/>
    <x v="0"/>
  </r>
  <r>
    <s v="НТВ"/>
    <x v="7"/>
    <x v="2"/>
    <x v="10"/>
    <x v="48"/>
    <x v="48"/>
    <d v="1899-12-30T00:01:15"/>
    <x v="6"/>
    <x v="0"/>
  </r>
  <r>
    <s v="Одноклассники"/>
    <x v="4"/>
    <x v="2"/>
    <x v="17"/>
    <x v="49"/>
    <x v="49"/>
    <d v="1899-12-30T00:01:23"/>
    <x v="30"/>
    <x v="0"/>
  </r>
  <r>
    <s v="Ответы Mail.ru"/>
    <x v="11"/>
    <x v="2"/>
    <x v="17"/>
    <x v="50"/>
    <x v="50"/>
    <d v="1899-12-30T00:01:56"/>
    <x v="1"/>
    <x v="0"/>
  </r>
  <r>
    <s v="Почта Mail.ru"/>
    <x v="20"/>
    <x v="2"/>
    <x v="13"/>
    <x v="51"/>
    <x v="51"/>
    <d v="1899-12-30T00:02:02"/>
    <x v="31"/>
    <x v="0"/>
  </r>
  <r>
    <s v="РБК"/>
    <x v="7"/>
    <x v="2"/>
    <x v="15"/>
    <x v="52"/>
    <x v="52"/>
    <d v="1899-12-30T00:01:36"/>
    <x v="28"/>
    <x v="0"/>
  </r>
  <r>
    <s v="РЕН ТВ"/>
    <x v="7"/>
    <x v="2"/>
    <x v="20"/>
    <x v="46"/>
    <x v="36"/>
    <d v="1899-12-30T00:00:59"/>
    <x v="19"/>
    <x v="0"/>
  </r>
  <r>
    <s v="РИА Новости"/>
    <x v="7"/>
    <x v="2"/>
    <x v="10"/>
    <x v="53"/>
    <x v="53"/>
    <d v="1899-12-30T00:02:00"/>
    <x v="24"/>
    <x v="0"/>
  </r>
  <r>
    <s v="Российская газета"/>
    <x v="7"/>
    <x v="2"/>
    <x v="10"/>
    <x v="54"/>
    <x v="54"/>
    <d v="1899-12-30T00:01:44"/>
    <x v="10"/>
    <x v="0"/>
  </r>
  <r>
    <s v="ТАСС"/>
    <x v="7"/>
    <x v="2"/>
    <x v="10"/>
    <x v="13"/>
    <x v="55"/>
    <d v="1899-12-30T00:00:59"/>
    <x v="13"/>
    <x v="0"/>
  </r>
  <r>
    <s v="Чемпионат.com"/>
    <x v="21"/>
    <x v="2"/>
    <x v="16"/>
    <x v="55"/>
    <x v="24"/>
    <d v="1899-12-30T00:02:54"/>
    <x v="32"/>
    <x v="0"/>
  </r>
  <r>
    <s v="Яндекс"/>
    <x v="1"/>
    <x v="2"/>
    <x v="8"/>
    <x v="41"/>
    <x v="41"/>
    <d v="1899-12-30T00:08:47"/>
    <x v="3"/>
    <x v="0"/>
  </r>
  <r>
    <s v="Яндекс.Карты"/>
    <x v="22"/>
    <x v="2"/>
    <x v="7"/>
    <x v="56"/>
    <x v="56"/>
    <d v="1899-12-30T00:01:36"/>
    <x v="33"/>
    <x v="0"/>
  </r>
  <r>
    <s v="Яндекс.Музыка"/>
    <x v="23"/>
    <x v="2"/>
    <x v="9"/>
    <x v="26"/>
    <x v="26"/>
    <d v="1899-12-30T00:01:51"/>
    <x v="7"/>
    <x v="0"/>
  </r>
  <r>
    <s v="Яндекс.Погода"/>
    <x v="15"/>
    <x v="2"/>
    <x v="7"/>
    <x v="57"/>
    <x v="47"/>
    <d v="1899-12-30T00:01:09"/>
    <x v="33"/>
    <x v="0"/>
  </r>
  <r>
    <s v="Яндекс.Почта"/>
    <x v="20"/>
    <x v="2"/>
    <x v="1"/>
    <x v="55"/>
    <x v="57"/>
    <d v="1899-12-30T00:01:15"/>
    <x v="2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Amazon"/>
    <x v="0"/>
    <x v="0"/>
    <x v="0"/>
    <x v="0"/>
    <x v="0"/>
    <d v="1899-12-30T00:07:08"/>
    <x v="0"/>
    <x v="0"/>
  </r>
  <r>
    <s v="Baidu"/>
    <x v="1"/>
    <x v="1"/>
    <x v="1"/>
    <x v="1"/>
    <x v="1"/>
    <d v="1899-12-30T00:05:06"/>
    <x v="1"/>
    <x v="0"/>
  </r>
  <r>
    <s v="Bing"/>
    <x v="1"/>
    <x v="0"/>
    <x v="2"/>
    <x v="2"/>
    <x v="2"/>
    <d v="1899-12-30T00:06:42"/>
    <x v="2"/>
    <x v="0"/>
  </r>
  <r>
    <s v="ChatGPT"/>
    <x v="2"/>
    <x v="0"/>
    <x v="3"/>
    <x v="3"/>
    <x v="3"/>
    <d v="1899-12-30T00:04:24"/>
    <x v="3"/>
    <x v="1"/>
  </r>
  <r>
    <s v="Discord"/>
    <x v="3"/>
    <x v="0"/>
    <x v="4"/>
    <x v="4"/>
    <x v="4"/>
    <d v="1899-12-30T00:06:57"/>
    <x v="3"/>
    <x v="0"/>
  </r>
  <r>
    <s v="DuckDuckGo"/>
    <x v="1"/>
    <x v="0"/>
    <x v="5"/>
    <x v="5"/>
    <x v="5"/>
    <d v="1899-12-30T00:08:41"/>
    <x v="4"/>
    <x v="0"/>
  </r>
  <r>
    <s v="Ebay"/>
    <x v="0"/>
    <x v="0"/>
    <x v="6"/>
    <x v="6"/>
    <x v="6"/>
    <d v="1899-12-30T00:06:50"/>
    <x v="5"/>
    <x v="0"/>
  </r>
  <r>
    <s v="Facebook"/>
    <x v="4"/>
    <x v="0"/>
    <x v="7"/>
    <x v="7"/>
    <x v="7"/>
    <d v="1899-12-30T00:10:31"/>
    <x v="6"/>
    <x v="2"/>
  </r>
  <r>
    <s v="Fandom"/>
    <x v="5"/>
    <x v="0"/>
    <x v="7"/>
    <x v="8"/>
    <x v="8"/>
    <d v="1899-12-30T00:05:11"/>
    <x v="7"/>
    <x v="0"/>
  </r>
  <r>
    <s v="Google"/>
    <x v="1"/>
    <x v="0"/>
    <x v="8"/>
    <x v="9"/>
    <x v="9"/>
    <d v="1899-12-30T00:10:38"/>
    <x v="8"/>
    <x v="0"/>
  </r>
  <r>
    <s v="HeadHunter"/>
    <x v="6"/>
    <x v="2"/>
    <x v="1"/>
    <x v="10"/>
    <x v="10"/>
    <d v="1899-12-30T00:05:18"/>
    <x v="9"/>
    <x v="0"/>
  </r>
  <r>
    <s v="Instagram"/>
    <x v="4"/>
    <x v="0"/>
    <x v="9"/>
    <x v="11"/>
    <x v="11"/>
    <d v="1899-12-30T00:08:15"/>
    <x v="10"/>
    <x v="2"/>
  </r>
  <r>
    <s v="Lenta.ru"/>
    <x v="7"/>
    <x v="2"/>
    <x v="10"/>
    <x v="12"/>
    <x v="12"/>
    <d v="1899-12-30T00:01:06"/>
    <x v="6"/>
    <x v="0"/>
  </r>
  <r>
    <s v="Life"/>
    <x v="7"/>
    <x v="2"/>
    <x v="11"/>
    <x v="13"/>
    <x v="13"/>
    <d v="1899-12-30T00:01:03"/>
    <x v="11"/>
    <x v="0"/>
  </r>
  <r>
    <s v="LinkedIn"/>
    <x v="4"/>
    <x v="0"/>
    <x v="12"/>
    <x v="14"/>
    <x v="14"/>
    <d v="1899-12-30T00:07:32"/>
    <x v="12"/>
    <x v="2"/>
  </r>
  <r>
    <s v="Mail.ru"/>
    <x v="1"/>
    <x v="2"/>
    <x v="13"/>
    <x v="15"/>
    <x v="15"/>
    <d v="1899-12-30T00:08:16"/>
    <x v="1"/>
    <x v="0"/>
  </r>
  <r>
    <s v="Microsoft"/>
    <x v="8"/>
    <x v="0"/>
    <x v="14"/>
    <x v="16"/>
    <x v="16"/>
    <d v="1899-12-30T00:04:13"/>
    <x v="6"/>
    <x v="3"/>
  </r>
  <r>
    <s v="Netflix"/>
    <x v="9"/>
    <x v="0"/>
    <x v="8"/>
    <x v="17"/>
    <x v="17"/>
    <d v="1899-12-30T00:05:41"/>
    <x v="13"/>
    <x v="1"/>
  </r>
  <r>
    <s v="Pinterest"/>
    <x v="10"/>
    <x v="0"/>
    <x v="9"/>
    <x v="18"/>
    <x v="18"/>
    <d v="1899-12-30T00:06:05"/>
    <x v="14"/>
    <x v="0"/>
  </r>
  <r>
    <s v="Quora"/>
    <x v="11"/>
    <x v="0"/>
    <x v="2"/>
    <x v="19"/>
    <x v="19"/>
    <d v="1899-12-30T00:02:55"/>
    <x v="15"/>
    <x v="2"/>
  </r>
  <r>
    <s v="Rambler"/>
    <x v="1"/>
    <x v="2"/>
    <x v="15"/>
    <x v="20"/>
    <x v="20"/>
    <d v="1899-12-30T00:01:17"/>
    <x v="6"/>
    <x v="0"/>
  </r>
  <r>
    <s v="Reddit"/>
    <x v="4"/>
    <x v="0"/>
    <x v="16"/>
    <x v="21"/>
    <x v="21"/>
    <d v="1899-12-30T00:08:31"/>
    <x v="16"/>
    <x v="0"/>
  </r>
  <r>
    <s v="Roblox"/>
    <x v="12"/>
    <x v="0"/>
    <x v="17"/>
    <x v="22"/>
    <x v="22"/>
    <d v="1899-12-30T00:13:57"/>
    <x v="10"/>
    <x v="0"/>
  </r>
  <r>
    <s v="Russia Today"/>
    <x v="7"/>
    <x v="2"/>
    <x v="16"/>
    <x v="23"/>
    <x v="23"/>
    <d v="1899-12-30T00:01:10"/>
    <x v="10"/>
    <x v="0"/>
  </r>
  <r>
    <s v="Rutube"/>
    <x v="13"/>
    <x v="2"/>
    <x v="17"/>
    <x v="24"/>
    <x v="24"/>
    <d v="1899-12-30T00:05:15"/>
    <x v="17"/>
    <x v="0"/>
  </r>
  <r>
    <s v="Telegram"/>
    <x v="3"/>
    <x v="3"/>
    <x v="11"/>
    <x v="25"/>
    <x v="25"/>
    <d v="1899-12-30T00:03:13"/>
    <x v="3"/>
    <x v="0"/>
  </r>
  <r>
    <s v="TikTok"/>
    <x v="4"/>
    <x v="1"/>
    <x v="18"/>
    <x v="26"/>
    <x v="26"/>
    <d v="1899-12-30T00:03:51"/>
    <x v="18"/>
    <x v="4"/>
  </r>
  <r>
    <s v="Twitch"/>
    <x v="14"/>
    <x v="0"/>
    <x v="19"/>
    <x v="27"/>
    <x v="27"/>
    <d v="1899-12-30T00:09:14"/>
    <x v="19"/>
    <x v="0"/>
  </r>
  <r>
    <s v="Twitter"/>
    <x v="4"/>
    <x v="0"/>
    <x v="17"/>
    <x v="28"/>
    <x v="28"/>
    <d v="1899-12-30T00:10:35"/>
    <x v="20"/>
    <x v="2"/>
  </r>
  <r>
    <s v="Ura.ru"/>
    <x v="7"/>
    <x v="2"/>
    <x v="17"/>
    <x v="29"/>
    <x v="29"/>
    <d v="1899-12-30T00:01:24"/>
    <x v="21"/>
    <x v="0"/>
  </r>
  <r>
    <s v="Weather"/>
    <x v="15"/>
    <x v="0"/>
    <x v="5"/>
    <x v="30"/>
    <x v="30"/>
    <d v="1899-12-30T00:01:00"/>
    <x v="22"/>
    <x v="1"/>
  </r>
  <r>
    <s v="WhatsApp"/>
    <x v="3"/>
    <x v="0"/>
    <x v="2"/>
    <x v="31"/>
    <x v="31"/>
    <d v="1899-12-30T00:19:49"/>
    <x v="23"/>
    <x v="0"/>
  </r>
  <r>
    <s v="Yahoo!"/>
    <x v="7"/>
    <x v="0"/>
    <x v="6"/>
    <x v="32"/>
    <x v="32"/>
    <d v="1899-12-30T00:10:01"/>
    <x v="24"/>
    <x v="0"/>
  </r>
  <r>
    <s v="YouTube"/>
    <x v="13"/>
    <x v="0"/>
    <x v="16"/>
    <x v="33"/>
    <x v="33"/>
    <d v="1899-12-30T00:20:19"/>
    <x v="16"/>
    <x v="0"/>
  </r>
  <r>
    <s v="Zoom"/>
    <x v="16"/>
    <x v="0"/>
    <x v="11"/>
    <x v="34"/>
    <x v="34"/>
    <d v="1899-12-30T00:03:30"/>
    <x v="25"/>
    <x v="0"/>
  </r>
  <r>
    <s v="Аргументы и факты"/>
    <x v="7"/>
    <x v="2"/>
    <x v="8"/>
    <x v="35"/>
    <x v="35"/>
    <d v="1899-12-30T00:00:56"/>
    <x v="9"/>
    <x v="0"/>
  </r>
  <r>
    <s v="Афиша"/>
    <x v="17"/>
    <x v="2"/>
    <x v="9"/>
    <x v="36"/>
    <x v="36"/>
    <d v="1899-12-30T00:02:10"/>
    <x v="10"/>
    <x v="0"/>
  </r>
  <r>
    <s v="Википедия"/>
    <x v="18"/>
    <x v="0"/>
    <x v="20"/>
    <x v="37"/>
    <x v="37"/>
    <d v="1899-12-30T00:03:55"/>
    <x v="26"/>
    <x v="0"/>
  </r>
  <r>
    <s v="ВКонтакте"/>
    <x v="4"/>
    <x v="2"/>
    <x v="17"/>
    <x v="38"/>
    <x v="38"/>
    <d v="1899-12-30T00:12:00"/>
    <x v="18"/>
    <x v="0"/>
  </r>
  <r>
    <s v="Газета.Ru"/>
    <x v="7"/>
    <x v="2"/>
    <x v="13"/>
    <x v="39"/>
    <x v="39"/>
    <d v="1899-12-30T00:01:24"/>
    <x v="0"/>
    <x v="0"/>
  </r>
  <r>
    <s v="ГДЗ"/>
    <x v="19"/>
    <x v="2"/>
    <x v="21"/>
    <x v="40"/>
    <x v="40"/>
    <d v="1899-12-30T00:03:02"/>
    <x v="7"/>
    <x v="0"/>
  </r>
  <r>
    <s v="Дзен"/>
    <x v="1"/>
    <x v="2"/>
    <x v="4"/>
    <x v="41"/>
    <x v="41"/>
    <d v="1899-12-30T00:09:03"/>
    <x v="27"/>
    <x v="0"/>
  </r>
  <r>
    <s v="Живой Журнал"/>
    <x v="4"/>
    <x v="2"/>
    <x v="10"/>
    <x v="42"/>
    <x v="42"/>
    <d v="1899-12-30T00:01:17"/>
    <x v="28"/>
    <x v="0"/>
  </r>
  <r>
    <s v="Известия"/>
    <x v="7"/>
    <x v="2"/>
    <x v="16"/>
    <x v="43"/>
    <x v="43"/>
    <d v="1899-12-30T00:01:24"/>
    <x v="28"/>
    <x v="0"/>
  </r>
  <r>
    <s v="Кинопоиск"/>
    <x v="9"/>
    <x v="2"/>
    <x v="22"/>
    <x v="42"/>
    <x v="44"/>
    <d v="1899-12-30T00:01:34"/>
    <x v="8"/>
    <x v="0"/>
  </r>
  <r>
    <s v="Коммерсантъ"/>
    <x v="7"/>
    <x v="2"/>
    <x v="10"/>
    <x v="44"/>
    <x v="45"/>
    <d v="1899-12-30T00:01:24"/>
    <x v="12"/>
    <x v="0"/>
  </r>
  <r>
    <s v="Комсомольская правда"/>
    <x v="7"/>
    <x v="2"/>
    <x v="13"/>
    <x v="45"/>
    <x v="15"/>
    <d v="1899-12-30T00:01:14"/>
    <x v="29"/>
    <x v="0"/>
  </r>
  <r>
    <s v="Мой мир"/>
    <x v="4"/>
    <x v="2"/>
    <x v="21"/>
    <x v="46"/>
    <x v="46"/>
    <d v="1899-12-30T00:01:07"/>
    <x v="30"/>
    <x v="0"/>
  </r>
  <r>
    <s v="Московский комсомолец"/>
    <x v="7"/>
    <x v="2"/>
    <x v="10"/>
    <x v="47"/>
    <x v="47"/>
    <d v="1899-12-30T00:01:24"/>
    <x v="6"/>
    <x v="0"/>
  </r>
  <r>
    <s v="НТВ"/>
    <x v="7"/>
    <x v="2"/>
    <x v="10"/>
    <x v="48"/>
    <x v="48"/>
    <d v="1899-12-30T00:01:15"/>
    <x v="6"/>
    <x v="0"/>
  </r>
  <r>
    <s v="Одноклассники"/>
    <x v="4"/>
    <x v="2"/>
    <x v="17"/>
    <x v="49"/>
    <x v="49"/>
    <d v="1899-12-30T00:01:23"/>
    <x v="30"/>
    <x v="0"/>
  </r>
  <r>
    <s v="Ответы Mail.ru"/>
    <x v="11"/>
    <x v="2"/>
    <x v="17"/>
    <x v="50"/>
    <x v="50"/>
    <d v="1899-12-30T00:01:56"/>
    <x v="1"/>
    <x v="0"/>
  </r>
  <r>
    <s v="Почта Mail.ru"/>
    <x v="20"/>
    <x v="2"/>
    <x v="13"/>
    <x v="51"/>
    <x v="51"/>
    <d v="1899-12-30T00:02:02"/>
    <x v="31"/>
    <x v="0"/>
  </r>
  <r>
    <s v="РБК"/>
    <x v="7"/>
    <x v="2"/>
    <x v="15"/>
    <x v="52"/>
    <x v="52"/>
    <d v="1899-12-30T00:01:36"/>
    <x v="28"/>
    <x v="0"/>
  </r>
  <r>
    <s v="РЕН ТВ"/>
    <x v="7"/>
    <x v="2"/>
    <x v="20"/>
    <x v="46"/>
    <x v="36"/>
    <d v="1899-12-30T00:00:59"/>
    <x v="19"/>
    <x v="0"/>
  </r>
  <r>
    <s v="РИА Новости"/>
    <x v="7"/>
    <x v="2"/>
    <x v="10"/>
    <x v="53"/>
    <x v="53"/>
    <d v="1899-12-30T00:02:00"/>
    <x v="24"/>
    <x v="0"/>
  </r>
  <r>
    <s v="Российская газета"/>
    <x v="7"/>
    <x v="2"/>
    <x v="10"/>
    <x v="54"/>
    <x v="54"/>
    <d v="1899-12-30T00:01:44"/>
    <x v="10"/>
    <x v="0"/>
  </r>
  <r>
    <s v="ТАСС"/>
    <x v="7"/>
    <x v="2"/>
    <x v="10"/>
    <x v="13"/>
    <x v="55"/>
    <d v="1899-12-30T00:00:59"/>
    <x v="13"/>
    <x v="0"/>
  </r>
  <r>
    <s v="Чемпионат.com"/>
    <x v="21"/>
    <x v="2"/>
    <x v="16"/>
    <x v="55"/>
    <x v="24"/>
    <d v="1899-12-30T00:02:54"/>
    <x v="32"/>
    <x v="0"/>
  </r>
  <r>
    <s v="Яндекс"/>
    <x v="1"/>
    <x v="2"/>
    <x v="8"/>
    <x v="41"/>
    <x v="41"/>
    <d v="1899-12-30T00:08:47"/>
    <x v="3"/>
    <x v="0"/>
  </r>
  <r>
    <s v="Яндекс.Карты"/>
    <x v="22"/>
    <x v="2"/>
    <x v="7"/>
    <x v="56"/>
    <x v="56"/>
    <d v="1899-12-30T00:01:36"/>
    <x v="33"/>
    <x v="0"/>
  </r>
  <r>
    <s v="Яндекс.Музыка"/>
    <x v="23"/>
    <x v="2"/>
    <x v="9"/>
    <x v="26"/>
    <x v="26"/>
    <d v="1899-12-30T00:01:51"/>
    <x v="7"/>
    <x v="0"/>
  </r>
  <r>
    <s v="Яндекс.Погода"/>
    <x v="15"/>
    <x v="2"/>
    <x v="7"/>
    <x v="57"/>
    <x v="47"/>
    <d v="1899-12-30T00:01:09"/>
    <x v="33"/>
    <x v="0"/>
  </r>
  <r>
    <s v="Яндекс.Почта"/>
    <x v="20"/>
    <x v="2"/>
    <x v="1"/>
    <x v="55"/>
    <x v="57"/>
    <d v="1899-12-30T00:01:15"/>
    <x v="26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2ГИС"/>
    <s v="Карты"/>
    <x v="0"/>
    <x v="0"/>
    <x v="0"/>
    <x v="0"/>
    <d v="1899-12-30T00:01:17"/>
    <x v="0"/>
    <s v="да"/>
  </r>
  <r>
    <s v="Amazon"/>
    <s v="Маркетплейс"/>
    <x v="1"/>
    <x v="1"/>
    <x v="1"/>
    <x v="1"/>
    <d v="1899-12-30T00:07:08"/>
    <x v="1"/>
    <s v="да"/>
  </r>
  <r>
    <s v="Baidu"/>
    <s v="Поисковик"/>
    <x v="2"/>
    <x v="2"/>
    <x v="2"/>
    <x v="2"/>
    <d v="1899-12-30T00:05:06"/>
    <x v="2"/>
    <s v="да"/>
  </r>
  <r>
    <s v="Bing"/>
    <s v="Поисковик"/>
    <x v="1"/>
    <x v="3"/>
    <x v="3"/>
    <x v="3"/>
    <d v="1899-12-30T00:06:42"/>
    <x v="3"/>
    <s v="да"/>
  </r>
  <r>
    <s v="Discord"/>
    <s v="Видеотелефония"/>
    <x v="1"/>
    <x v="4"/>
    <x v="4"/>
    <x v="4"/>
    <d v="1899-12-30T00:06:57"/>
    <x v="4"/>
    <s v="да"/>
  </r>
  <r>
    <s v="DuckDuckGo"/>
    <s v="Поисковик"/>
    <x v="1"/>
    <x v="5"/>
    <x v="5"/>
    <x v="5"/>
    <d v="1899-12-30T00:08:41"/>
    <x v="5"/>
    <s v="да"/>
  </r>
  <r>
    <s v="Ebay"/>
    <s v="Маркетплейс"/>
    <x v="1"/>
    <x v="6"/>
    <x v="6"/>
    <x v="6"/>
    <d v="1899-12-30T00:06:50"/>
    <x v="6"/>
    <s v="да"/>
  </r>
  <r>
    <s v="Facebook"/>
    <s v="Социальная сеть"/>
    <x v="1"/>
    <x v="7"/>
    <x v="7"/>
    <x v="7"/>
    <d v="1899-12-30T00:10:31"/>
    <x v="7"/>
    <s v="нет (блокировка РКН)"/>
  </r>
  <r>
    <s v="Fandom"/>
    <s v="Энциклопедия"/>
    <x v="1"/>
    <x v="7"/>
    <x v="8"/>
    <x v="8"/>
    <d v="1899-12-30T00:05:11"/>
    <x v="8"/>
    <s v="да"/>
  </r>
  <r>
    <s v="Gmail"/>
    <s v="Почта"/>
    <x v="1"/>
    <x v="7"/>
    <x v="9"/>
    <x v="9"/>
    <d v="1899-12-30T00:02:16"/>
    <x v="9"/>
    <s v="да"/>
  </r>
  <r>
    <s v="Google"/>
    <s v="Поисковик"/>
    <x v="1"/>
    <x v="8"/>
    <x v="10"/>
    <x v="10"/>
    <d v="1899-12-30T00:10:38"/>
    <x v="10"/>
    <s v="да"/>
  </r>
  <r>
    <s v="Google Maps"/>
    <s v="Карты"/>
    <x v="1"/>
    <x v="9"/>
    <x v="11"/>
    <x v="11"/>
    <d v="1899-12-30T00:02:02"/>
    <x v="10"/>
    <s v="да"/>
  </r>
  <r>
    <s v="Google Play"/>
    <s v="Программное обеспечение"/>
    <x v="1"/>
    <x v="5"/>
    <x v="12"/>
    <x v="12"/>
    <d v="1899-12-30T00:02:49"/>
    <x v="11"/>
    <s v="да"/>
  </r>
  <r>
    <s v="HeadHunter"/>
    <s v="Поиск работы"/>
    <x v="0"/>
    <x v="2"/>
    <x v="13"/>
    <x v="13"/>
    <d v="1899-12-30T00:05:18"/>
    <x v="12"/>
    <s v="да"/>
  </r>
  <r>
    <s v="Instagram"/>
    <s v="Социальная сеть"/>
    <x v="1"/>
    <x v="10"/>
    <x v="14"/>
    <x v="14"/>
    <d v="1899-12-30T00:08:15"/>
    <x v="13"/>
    <s v="нет (блокировка РКН)"/>
  </r>
  <r>
    <s v="Lenta.ru"/>
    <s v="Новости"/>
    <x v="0"/>
    <x v="0"/>
    <x v="15"/>
    <x v="15"/>
    <d v="1899-12-30T00:01:06"/>
    <x v="7"/>
    <s v="да"/>
  </r>
  <r>
    <s v="Life"/>
    <s v="Новости"/>
    <x v="0"/>
    <x v="11"/>
    <x v="16"/>
    <x v="16"/>
    <d v="1899-12-30T00:01:03"/>
    <x v="14"/>
    <s v="да"/>
  </r>
  <r>
    <s v="LinkedIn"/>
    <s v="Социальная сеть"/>
    <x v="1"/>
    <x v="12"/>
    <x v="17"/>
    <x v="17"/>
    <d v="1899-12-30T00:07:32"/>
    <x v="11"/>
    <s v="нет (блокировка РКН)"/>
  </r>
  <r>
    <s v="Mail.ru"/>
    <s v="Поисковик"/>
    <x v="0"/>
    <x v="13"/>
    <x v="18"/>
    <x v="18"/>
    <d v="1899-12-30T00:08:16"/>
    <x v="2"/>
    <s v="да"/>
  </r>
  <r>
    <s v="Microsoft"/>
    <s v="Программное обеспечение"/>
    <x v="1"/>
    <x v="14"/>
    <x v="19"/>
    <x v="19"/>
    <d v="1899-12-30T00:04:13"/>
    <x v="7"/>
    <s v="частично (покупка продуктов недоступна)"/>
  </r>
  <r>
    <s v="Netflix"/>
    <s v="Фильмы и сериалы"/>
    <x v="1"/>
    <x v="8"/>
    <x v="20"/>
    <x v="20"/>
    <d v="1899-12-30T00:05:41"/>
    <x v="15"/>
    <s v="нет (закрыт доступ для РФ)"/>
  </r>
  <r>
    <s v="Ozon"/>
    <s v="Маркетплейс"/>
    <x v="0"/>
    <x v="13"/>
    <x v="21"/>
    <x v="21"/>
    <d v="1899-12-30T00:04:14"/>
    <x v="16"/>
    <s v="да"/>
  </r>
  <r>
    <s v="Pinterest"/>
    <s v="Фотохостинг"/>
    <x v="1"/>
    <x v="10"/>
    <x v="22"/>
    <x v="22"/>
    <d v="1899-12-30T00:06:05"/>
    <x v="17"/>
    <s v="да"/>
  </r>
  <r>
    <s v="Quora"/>
    <s v="Вопросы и ответы"/>
    <x v="1"/>
    <x v="3"/>
    <x v="23"/>
    <x v="23"/>
    <d v="1899-12-30T00:02:55"/>
    <x v="18"/>
    <s v="нет (блокировка РКН)"/>
  </r>
  <r>
    <s v="Rambler"/>
    <s v="Поисковик"/>
    <x v="0"/>
    <x v="15"/>
    <x v="24"/>
    <x v="24"/>
    <d v="1899-12-30T00:01:17"/>
    <x v="7"/>
    <s v="да"/>
  </r>
  <r>
    <s v="Reddit"/>
    <s v="Социальная сеть"/>
    <x v="1"/>
    <x v="9"/>
    <x v="25"/>
    <x v="25"/>
    <d v="1899-12-30T00:08:31"/>
    <x v="19"/>
    <s v="да"/>
  </r>
  <r>
    <s v="Russia Today"/>
    <s v="Новости"/>
    <x v="0"/>
    <x v="9"/>
    <x v="26"/>
    <x v="26"/>
    <d v="1899-12-30T00:01:10"/>
    <x v="13"/>
    <s v="да"/>
  </r>
  <r>
    <s v="Rutube"/>
    <s v="Видеохостинг"/>
    <x v="0"/>
    <x v="16"/>
    <x v="27"/>
    <x v="27"/>
    <d v="1899-12-30T00:05:15"/>
    <x v="20"/>
    <s v="да"/>
  </r>
  <r>
    <s v="Shutterstock"/>
    <s v="Фотохостинг"/>
    <x v="1"/>
    <x v="17"/>
    <x v="28"/>
    <x v="28"/>
    <d v="1899-12-30T00:02:39"/>
    <x v="16"/>
    <s v="да"/>
  </r>
  <r>
    <s v="Sports"/>
    <s v="Спорт"/>
    <x v="0"/>
    <x v="13"/>
    <x v="29"/>
    <x v="29"/>
    <d v="1899-12-30T00:03:27"/>
    <x v="13"/>
    <s v="да"/>
  </r>
  <r>
    <s v="Spotify"/>
    <s v="Музыка"/>
    <x v="3"/>
    <x v="16"/>
    <x v="30"/>
    <x v="30"/>
    <d v="1899-12-30T00:03:13"/>
    <x v="21"/>
    <s v="нет (закрыт доступ для РФ)"/>
  </r>
  <r>
    <s v="SuperJob"/>
    <s v="Поиск работы"/>
    <x v="0"/>
    <x v="2"/>
    <x v="31"/>
    <x v="31"/>
    <d v="1899-12-30T00:02:59"/>
    <x v="22"/>
    <s v="да"/>
  </r>
  <r>
    <s v="Teams"/>
    <s v="Видеотелефония"/>
    <x v="1"/>
    <x v="18"/>
    <x v="32"/>
    <x v="32"/>
    <d v="1899-12-30T00:07:26"/>
    <x v="7"/>
    <s v="да"/>
  </r>
  <r>
    <s v="Telegram"/>
    <s v="Мессенджер"/>
    <x v="4"/>
    <x v="11"/>
    <x v="33"/>
    <x v="33"/>
    <d v="1899-12-30T00:03:13"/>
    <x v="4"/>
    <s v="да"/>
  </r>
  <r>
    <s v="TikTok"/>
    <s v="Социальная сеть"/>
    <x v="2"/>
    <x v="18"/>
    <x v="34"/>
    <x v="34"/>
    <d v="1899-12-30T00:03:51"/>
    <x v="23"/>
    <s v="частично (доступны только старые видео)"/>
  </r>
  <r>
    <s v="Twitch"/>
    <s v="Прямые трансляции"/>
    <x v="1"/>
    <x v="19"/>
    <x v="35"/>
    <x v="35"/>
    <d v="1899-12-30T00:09:14"/>
    <x v="24"/>
    <s v="да"/>
  </r>
  <r>
    <s v="Twitter"/>
    <s v="Социальная сеть"/>
    <x v="1"/>
    <x v="16"/>
    <x v="36"/>
    <x v="36"/>
    <d v="1899-12-30T00:10:35"/>
    <x v="25"/>
    <s v="нет (блокировка РКН)"/>
  </r>
  <r>
    <s v="Ura.ru"/>
    <s v="Новости"/>
    <x v="0"/>
    <x v="16"/>
    <x v="37"/>
    <x v="37"/>
    <d v="1899-12-30T00:01:24"/>
    <x v="26"/>
    <s v="да"/>
  </r>
  <r>
    <s v="Viber"/>
    <s v="Мессенджер"/>
    <x v="5"/>
    <x v="10"/>
    <x v="38"/>
    <x v="38"/>
    <d v="1899-12-30T02:47:00"/>
    <x v="27"/>
    <s v="да"/>
  </r>
  <r>
    <s v="VK"/>
    <s v="Социальная сеть"/>
    <x v="0"/>
    <x v="16"/>
    <x v="39"/>
    <x v="39"/>
    <d v="1899-12-30T00:12:00"/>
    <x v="23"/>
    <s v="да"/>
  </r>
  <r>
    <s v="VK Видео"/>
    <s v="Видеохостинг"/>
    <x v="0"/>
    <x v="20"/>
    <x v="40"/>
    <x v="40"/>
    <d v="1899-12-30T00:06:05"/>
    <x v="23"/>
    <s v="да"/>
  </r>
  <r>
    <s v="WASD"/>
    <s v="Прямые трансляции"/>
    <x v="0"/>
    <x v="21"/>
    <x v="41"/>
    <x v="41"/>
    <d v="1899-12-30T06:12:00"/>
    <x v="28"/>
    <s v="да"/>
  </r>
  <r>
    <s v="Weather"/>
    <s v="Прогноз погоды"/>
    <x v="1"/>
    <x v="5"/>
    <x v="42"/>
    <x v="42"/>
    <d v="1899-12-30T00:01:00"/>
    <x v="29"/>
    <s v="нет (закрыт доступ для РФ)"/>
  </r>
  <r>
    <s v="WhatsApp"/>
    <s v="Мессенджер"/>
    <x v="1"/>
    <x v="3"/>
    <x v="43"/>
    <x v="43"/>
    <d v="1899-12-30T00:19:49"/>
    <x v="9"/>
    <s v="да"/>
  </r>
  <r>
    <s v="Wildberries"/>
    <s v="Маркетплейс"/>
    <x v="0"/>
    <x v="7"/>
    <x v="20"/>
    <x v="44"/>
    <d v="1899-12-30T04:12:00"/>
    <x v="15"/>
    <s v="да"/>
  </r>
  <r>
    <s v="Yahoo!"/>
    <s v="Новости"/>
    <x v="1"/>
    <x v="6"/>
    <x v="44"/>
    <x v="45"/>
    <d v="1899-12-30T00:10:01"/>
    <x v="30"/>
    <s v="да"/>
  </r>
  <r>
    <s v="YouTube"/>
    <s v="Видеохостинг"/>
    <x v="1"/>
    <x v="9"/>
    <x v="45"/>
    <x v="46"/>
    <d v="1899-12-30T00:20:19"/>
    <x v="19"/>
    <s v="да"/>
  </r>
  <r>
    <s v="Zoom"/>
    <s v="Видеотелефония"/>
    <x v="1"/>
    <x v="11"/>
    <x v="46"/>
    <x v="47"/>
    <d v="1899-12-30T00:03:30"/>
    <x v="22"/>
    <s v="да"/>
  </r>
  <r>
    <s v="Аргументы и факты"/>
    <s v="Новости"/>
    <x v="0"/>
    <x v="8"/>
    <x v="0"/>
    <x v="48"/>
    <d v="1899-12-30T00:00:56"/>
    <x v="12"/>
    <s v="да"/>
  </r>
  <r>
    <s v="Википедия"/>
    <s v="Энциклопедия"/>
    <x v="1"/>
    <x v="22"/>
    <x v="47"/>
    <x v="49"/>
    <d v="1899-12-30T00:03:55"/>
    <x v="31"/>
    <s v="да"/>
  </r>
  <r>
    <s v="Газета.Ru"/>
    <s v="Новости"/>
    <x v="0"/>
    <x v="13"/>
    <x v="48"/>
    <x v="50"/>
    <d v="1899-12-30T00:01:24"/>
    <x v="1"/>
    <s v="да"/>
  </r>
  <r>
    <s v="Дзен"/>
    <s v="Поисковик"/>
    <x v="0"/>
    <x v="4"/>
    <x v="49"/>
    <x v="32"/>
    <d v="1899-12-30T00:09:03"/>
    <x v="32"/>
    <s v="да"/>
  </r>
  <r>
    <s v="Живой Журнал"/>
    <s v="Социальная сеть"/>
    <x v="0"/>
    <x v="0"/>
    <x v="50"/>
    <x v="51"/>
    <d v="1899-12-30T00:01:17"/>
    <x v="33"/>
    <s v="да"/>
  </r>
  <r>
    <s v="Известия"/>
    <s v="Новости"/>
    <x v="0"/>
    <x v="9"/>
    <x v="51"/>
    <x v="52"/>
    <d v="1899-12-30T00:01:24"/>
    <x v="33"/>
    <s v="да"/>
  </r>
  <r>
    <s v="Кинопоиск"/>
    <s v="Фильмы и сериалы"/>
    <x v="0"/>
    <x v="17"/>
    <x v="50"/>
    <x v="53"/>
    <d v="1899-12-30T00:01:34"/>
    <x v="10"/>
    <s v="да"/>
  </r>
  <r>
    <s v="Коммерсантъ"/>
    <s v="Новости"/>
    <x v="0"/>
    <x v="0"/>
    <x v="52"/>
    <x v="54"/>
    <d v="1899-12-30T00:01:24"/>
    <x v="11"/>
    <s v="да"/>
  </r>
  <r>
    <s v="Комсомольская правда"/>
    <s v="Новости"/>
    <x v="0"/>
    <x v="13"/>
    <x v="53"/>
    <x v="18"/>
    <d v="1899-12-30T00:01:14"/>
    <x v="34"/>
    <s v="да"/>
  </r>
  <r>
    <s v="Мой мир"/>
    <s v="Социальная сеть"/>
    <x v="0"/>
    <x v="23"/>
    <x v="54"/>
    <x v="55"/>
    <d v="1899-12-30T00:01:07"/>
    <x v="21"/>
    <s v="да"/>
  </r>
  <r>
    <s v="Московский комсомолец"/>
    <s v="Новости"/>
    <x v="0"/>
    <x v="0"/>
    <x v="55"/>
    <x v="56"/>
    <d v="1899-12-30T00:01:24"/>
    <x v="7"/>
    <s v="да"/>
  </r>
  <r>
    <s v="НТВ"/>
    <s v="Новости"/>
    <x v="0"/>
    <x v="0"/>
    <x v="56"/>
    <x v="57"/>
    <d v="1899-12-30T00:01:15"/>
    <x v="7"/>
    <s v="да"/>
  </r>
  <r>
    <s v="Одноклассники"/>
    <s v="Социальная сеть"/>
    <x v="0"/>
    <x v="16"/>
    <x v="57"/>
    <x v="58"/>
    <d v="1899-12-30T00:01:23"/>
    <x v="21"/>
    <s v="да"/>
  </r>
  <r>
    <s v="Ответы Mail.ru"/>
    <s v="Вопросы и ответы"/>
    <x v="0"/>
    <x v="16"/>
    <x v="58"/>
    <x v="59"/>
    <d v="1899-12-30T00:01:56"/>
    <x v="2"/>
    <s v="да"/>
  </r>
  <r>
    <s v="Почта Mail.ru"/>
    <s v="Почта"/>
    <x v="0"/>
    <x v="13"/>
    <x v="59"/>
    <x v="60"/>
    <d v="1899-12-30T00:02:02"/>
    <x v="16"/>
    <s v="да"/>
  </r>
  <r>
    <s v="РБК"/>
    <s v="Новости"/>
    <x v="0"/>
    <x v="15"/>
    <x v="60"/>
    <x v="61"/>
    <d v="1899-12-30T00:01:36"/>
    <x v="33"/>
    <s v="да"/>
  </r>
  <r>
    <s v="РЕН ТВ"/>
    <s v="Новости"/>
    <x v="0"/>
    <x v="22"/>
    <x v="54"/>
    <x v="62"/>
    <d v="1899-12-30T00:00:59"/>
    <x v="24"/>
    <s v="да"/>
  </r>
  <r>
    <s v="РИА Новости"/>
    <s v="Новости"/>
    <x v="0"/>
    <x v="0"/>
    <x v="61"/>
    <x v="63"/>
    <d v="1899-12-30T00:02:00"/>
    <x v="30"/>
    <s v="да"/>
  </r>
  <r>
    <s v="Российская газета"/>
    <s v="Новости"/>
    <x v="0"/>
    <x v="0"/>
    <x v="62"/>
    <x v="64"/>
    <d v="1899-12-30T00:01:44"/>
    <x v="13"/>
    <s v="да"/>
  </r>
  <r>
    <s v="ТАСС"/>
    <s v="Новости"/>
    <x v="0"/>
    <x v="0"/>
    <x v="16"/>
    <x v="65"/>
    <d v="1899-12-30T00:00:59"/>
    <x v="15"/>
    <s v="да"/>
  </r>
  <r>
    <s v="Чемпионат.com"/>
    <s v="Спорт"/>
    <x v="0"/>
    <x v="9"/>
    <x v="38"/>
    <x v="27"/>
    <d v="1899-12-30T00:02:54"/>
    <x v="35"/>
    <s v="да"/>
  </r>
  <r>
    <s v="Яндекс"/>
    <s v="Поисковик"/>
    <x v="0"/>
    <x v="8"/>
    <x v="49"/>
    <x v="32"/>
    <d v="1899-12-30T00:08:47"/>
    <x v="4"/>
    <s v="да"/>
  </r>
  <r>
    <s v="Яндекс.Карты"/>
    <s v="Карты"/>
    <x v="0"/>
    <x v="7"/>
    <x v="63"/>
    <x v="66"/>
    <d v="1899-12-30T00:01:36"/>
    <x v="36"/>
    <s v="да"/>
  </r>
  <r>
    <s v="Яндекс.Маркет"/>
    <s v="Маркетплейс"/>
    <x v="0"/>
    <x v="2"/>
    <x v="64"/>
    <x v="67"/>
    <d v="1899-12-30T00:03:46"/>
    <x v="2"/>
    <s v="да"/>
  </r>
  <r>
    <s v="Яндекс.Музыка"/>
    <s v="Музыка"/>
    <x v="0"/>
    <x v="10"/>
    <x v="34"/>
    <x v="34"/>
    <d v="1899-12-30T00:01:51"/>
    <x v="8"/>
    <s v="да"/>
  </r>
  <r>
    <s v="Яндекс.Погода"/>
    <s v="Прогноз погоды"/>
    <x v="0"/>
    <x v="7"/>
    <x v="65"/>
    <x v="56"/>
    <d v="1899-12-30T00:01:09"/>
    <x v="36"/>
    <s v="да"/>
  </r>
  <r>
    <s v="Яндекс.Почта"/>
    <s v="Почта"/>
    <x v="0"/>
    <x v="2"/>
    <x v="38"/>
    <x v="68"/>
    <d v="1899-12-30T00:01:15"/>
    <x v="31"/>
    <s v="д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 таблица1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4">
  <location ref="A104:B116" firstHeaderRow="1" firstDataRow="1" firstDataCol="1"/>
  <pivotFields count="9">
    <pivotField showAll="0"/>
    <pivotField showAll="0"/>
    <pivotField showAll="0"/>
    <pivotField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45" showAll="0"/>
    <pivotField showAll="0"/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11"/>
    </i>
    <i>
      <x v="13"/>
    </i>
    <i>
      <x v="15"/>
    </i>
    <i>
      <x v="23"/>
    </i>
    <i>
      <x v="24"/>
    </i>
    <i t="grand">
      <x/>
    </i>
  </rowItems>
  <colItems count="1">
    <i/>
  </colItems>
  <dataFields count="1">
    <dataField name="Среднее по полю Посетители," fld="4" subtotal="average" baseField="4" baseItem="1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0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5">
  <location ref="A84:B101" firstHeaderRow="1" firstDataRow="1" firstDataCol="1"/>
  <pivotFields count="9">
    <pivotField showAll="0"/>
    <pivotField showAll="0"/>
    <pivotField showAll="0"/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numFmtId="45" showAll="0"/>
    <pivotField dataField="1" showAll="0"/>
    <pivotField showAll="0"/>
  </pivotFields>
  <rowFields count="1">
    <field x="4"/>
  </rowFields>
  <rowItems count="17"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>
      <x v="14"/>
    </i>
    <i>
      <x v="25"/>
    </i>
    <i>
      <x v="30"/>
    </i>
    <i>
      <x v="35"/>
    </i>
    <i>
      <x v="52"/>
    </i>
    <i>
      <x v="55"/>
    </i>
    <i>
      <x v="56"/>
    </i>
    <i t="grand">
      <x/>
    </i>
  </rowItems>
  <colItems count="1">
    <i/>
  </colItems>
  <dataFields count="1">
    <dataField name="Среднее по полю Рейтинг сайта," fld="7" subtotal="average" baseField="3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Сводная таблица9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5">
  <location ref="A73:C81" firstHeaderRow="0" firstDataRow="1" firstDataCol="1"/>
  <pivotFields count="9">
    <pivotField showAll="0"/>
    <pivotField showAll="0"/>
    <pivotField showAll="0"/>
    <pivotField showAll="0"/>
    <pivotField dataField="1" showAll="0"/>
    <pivotField dataField="1" showAll="0"/>
    <pivotField numFmtId="45" showAll="0"/>
    <pivotField name="Рейтинг сайта," axis="axisRow" numFmtId="3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Посетители," fld="4" subtotal="average" baseField="6" baseItem="1"/>
    <dataField name="Среднее по полю Просмотры," fld="5" subtotal="average" baseField="6" baseItem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Сводная таблица8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6">
  <location ref="A36:F61" firstHeaderRow="0" firstDataRow="1" firstDataCol="1"/>
  <pivotFields count="9">
    <pivotField showAll="0"/>
    <pivotField showAll="0"/>
    <pivotField showAll="0"/>
    <pivotField axis="axisRow" showAll="0" sortType="ascending">
      <items count="25">
        <item x="14"/>
        <item x="1"/>
        <item x="6"/>
        <item x="15"/>
        <item x="8"/>
        <item x="13"/>
        <item x="0"/>
        <item x="2"/>
        <item x="22"/>
        <item x="12"/>
        <item x="17"/>
        <item x="7"/>
        <item x="9"/>
        <item x="16"/>
        <item x="23"/>
        <item x="5"/>
        <item x="3"/>
        <item x="10"/>
        <item x="19"/>
        <item x="11"/>
        <item x="4"/>
        <item x="18"/>
        <item x="21"/>
        <item x="20"/>
        <item t="default"/>
      </items>
    </pivotField>
    <pivotField showAll="0"/>
    <pivotField showAll="0"/>
    <pivotField numFmtId="45" showAll="0"/>
    <pivotField dataField="1"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Рейтинг сайта," fld="7" baseField="3" baseItem="22"/>
    <dataField name="Среднее по полю Рейтинг сайта," fld="7" subtotal="average" baseField="3" baseItem="22"/>
    <dataField name="Минимум по полю Рейтинг сайта," fld="7" subtotal="min" baseField="3" baseItem="22"/>
    <dataField name="Максимум по полю Рейтинг сайта," fld="7" subtotal="max" baseField="3" baseItem="22"/>
    <dataField name="Количество по полю Рейтинг сайта,_x000a_баллов/100" fld="7" subtotal="count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Сводная таблица4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26:F33" firstHeaderRow="0" firstDataRow="1" firstDataCol="1"/>
  <pivotFields count="9">
    <pivotField showAll="0"/>
    <pivotField showAll="0"/>
    <pivotField axis="axisRow" showAll="0" sortType="descending">
      <items count="7">
        <item x="4"/>
        <item x="2"/>
        <item x="0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showAll="0"/>
    <pivotField dataField="1" showAll="0"/>
    <pivotField numFmtId="45" showAll="0"/>
    <pivotField showAll="0"/>
    <pivotField showAll="0"/>
  </pivotFields>
  <rowFields count="1">
    <field x="2"/>
  </rowFields>
  <rowItems count="7">
    <i>
      <x v="3"/>
    </i>
    <i>
      <x v="1"/>
    </i>
    <i>
      <x v="2"/>
    </i>
    <i>
      <x v="4"/>
    </i>
    <i>
      <x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Просмотры," fld="5" baseField="2" baseItem="0"/>
    <dataField name="Среднее по полю Просмотры," fld="5" subtotal="average" baseField="2" baseItem="0"/>
    <dataField name="Минимум по полю Просмотры," fld="5" subtotal="min" baseField="2" baseItem="0"/>
    <dataField name="Максимум по полю Просмотры," fld="5" subtotal="max" baseField="2" baseItem="0"/>
    <dataField name="Количество по полю Просмотры,_x000a_млн просм./мес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 таблица11" cacheId="11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6" indent="0" outline="1" outlineData="1" multipleFieldFilters="0" chartFormat="28">
  <location ref="A3:F23" firstHeaderRow="0" firstDataRow="1" firstDataCol="1"/>
  <pivotFields count="6">
    <pivotField dataField="1" showAll="0"/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20">
    <i>
      <x v="9"/>
    </i>
    <i>
      <x v="18"/>
    </i>
    <i>
      <x v="1"/>
    </i>
    <i>
      <x v="14"/>
    </i>
    <i>
      <x v="7"/>
    </i>
    <i>
      <x v="10"/>
    </i>
    <i>
      <x v="13"/>
    </i>
    <i>
      <x v="4"/>
    </i>
    <i>
      <x v="12"/>
    </i>
    <i>
      <x v="3"/>
    </i>
    <i>
      <x v="5"/>
    </i>
    <i>
      <x v="2"/>
    </i>
    <i>
      <x v="6"/>
    </i>
    <i>
      <x v="17"/>
    </i>
    <i>
      <x v="16"/>
    </i>
    <i>
      <x v="11"/>
    </i>
    <i>
      <x/>
    </i>
    <i>
      <x v="15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столбцу Посетители, млн чел/мес" fld="0" baseField="1" baseItem="0"/>
    <dataField name="Среднее по столбцу Посетители," fld="2" subtotal="average" baseField="1" baseItem="1"/>
    <dataField name="Минимум в столбце Посетители," fld="3" subtotal="min" baseField="1" baseItem="1"/>
    <dataField name="Максимум в столбце Посетители," fld="4" subtotal="max" baseField="1" baseItem="1"/>
    <dataField name="Число элементов в столбце Страна" fld="5" subtotal="count" baseField="1" baseItem="0"/>
  </dataFields>
  <chartFormats count="5"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Посетители,"/>
    <pivotHierarchy dragToData="1" caption="Минимум в столбце Посетители,"/>
    <pivotHierarchy dragToData="1" caption="Максимум в столбце Посетители,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H$6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2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25:D32" firstHeaderRow="0" firstDataRow="1" firstDataCol="1"/>
  <pivotFields count="9">
    <pivotField showAll="0"/>
    <pivotField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numFmtId="49" showAll="0"/>
    <pivotField showAll="0"/>
    <pivotField dataField="1" showAll="0"/>
    <pivotField numFmtId="45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Просмотры," fld="5" subtotal="count" baseField="2" baseItem="1"/>
    <dataField name="Среднее по полю Просмотры," fld="5" subtotal="average" baseField="2" baseItem="0"/>
    <dataField name="Несмещенная дисперсия по полю Просмотры," fld="5" subtotal="varp" baseField="2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6" indent="0" outline="1" outlineData="1" multipleFieldFilters="0" chartFormat="25">
  <location ref="A2:D22" firstHeaderRow="0" firstDataRow="1" firstDataCol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Число элементов в столбце Посетители, млн чел/мес" fld="3" subtotal="count" baseField="0" baseItem="3"/>
    <dataField name="Среднее по столбцу Посетители," fld="1" subtotal="average" baseField="0" baseItem="1"/>
    <dataField name="Несмещенная дисперсия Посетители, млн чел/мес" fld="2" subtotal="varp" baseField="0" baseItem="0"/>
  </dataFields>
  <chartFormats count="2">
    <chartFormat chart="1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Посетители,"/>
    <pivotHierarchy dragToData="1" caption="Минимум в столбце Посетители,"/>
    <pivotHierarchy dragToData="1" caption="Максимум в столбце Посетители,"/>
    <pivotHierarchy dragToData="1"/>
    <pivotHierarchy dragToData="1"/>
    <pivotHierarchy dragToData="1"/>
    <pivotHierarchy dragToData="1" caption="Несмещенная дисперсия Посетители, млн чел/мес"/>
    <pivotHierarchy dragToData="1" caption="Число элементов в столбце Посетители, млн чел/мес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H$6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3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2">
  <location ref="A35:D60" firstHeaderRow="0" firstDataRow="1" firstDataCol="1"/>
  <pivotFields count="9">
    <pivotField showAll="0"/>
    <pivotField showAll="0"/>
    <pivotField showAll="0"/>
    <pivotField axis="axisRow" showAll="0" sortType="ascending">
      <items count="25">
        <item x="14"/>
        <item x="1"/>
        <item x="6"/>
        <item x="15"/>
        <item x="8"/>
        <item x="13"/>
        <item x="0"/>
        <item x="2"/>
        <item x="22"/>
        <item x="12"/>
        <item x="17"/>
        <item x="7"/>
        <item x="9"/>
        <item x="16"/>
        <item x="23"/>
        <item x="5"/>
        <item x="3"/>
        <item x="10"/>
        <item x="19"/>
        <item x="11"/>
        <item x="4"/>
        <item x="18"/>
        <item x="21"/>
        <item x="20"/>
        <item t="default"/>
      </items>
    </pivotField>
    <pivotField showAll="0"/>
    <pivotField showAll="0"/>
    <pivotField numFmtId="45" showAll="0"/>
    <pivotField dataField="1"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по полю Рейтинг сайта," fld="7" subtotal="count" baseField="3" baseItem="0"/>
    <dataField name="Среднее по полю Рейтинг сайта," fld="7" subtotal="average" baseField="3" baseItem="22"/>
    <dataField name="Несмещенная дисперсия по полю Рейтинг сайта," fld="7" subtotal="varp" baseField="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opLeftCell="A59" zoomScale="110" zoomScaleNormal="110" workbookViewId="0">
      <selection activeCell="D87" sqref="D87"/>
    </sheetView>
  </sheetViews>
  <sheetFormatPr defaultRowHeight="15" x14ac:dyDescent="0.25"/>
  <cols>
    <col min="1" max="1" width="23.140625" customWidth="1"/>
    <col min="2" max="2" width="25.28515625" customWidth="1"/>
    <col min="3" max="3" width="15.7109375" customWidth="1"/>
    <col min="4" max="4" width="12.85546875" customWidth="1"/>
    <col min="5" max="5" width="12.7109375" customWidth="1"/>
    <col min="6" max="6" width="15.28515625" customWidth="1"/>
    <col min="7" max="7" width="17.5703125" customWidth="1"/>
    <col min="8" max="8" width="14.7109375" customWidth="1"/>
    <col min="9" max="9" width="37.85546875" customWidth="1"/>
    <col min="11" max="11" width="26.85546875" customWidth="1"/>
    <col min="12" max="12" width="40.42578125" customWidth="1"/>
    <col min="13" max="13" width="43.85546875" customWidth="1"/>
    <col min="14" max="14" width="41.7109375" customWidth="1"/>
  </cols>
  <sheetData>
    <row r="1" spans="1:15" ht="30" customHeight="1" x14ac:dyDescent="0.25">
      <c r="A1" s="1" t="s">
        <v>89</v>
      </c>
      <c r="B1" s="1" t="s">
        <v>23</v>
      </c>
      <c r="C1" s="1" t="s">
        <v>42</v>
      </c>
      <c r="D1" s="1" t="s">
        <v>142</v>
      </c>
      <c r="E1" s="2" t="s">
        <v>85</v>
      </c>
      <c r="F1" s="2" t="s">
        <v>86</v>
      </c>
      <c r="G1" s="2" t="s">
        <v>87</v>
      </c>
      <c r="H1" s="2" t="s">
        <v>88</v>
      </c>
      <c r="I1" s="1" t="s">
        <v>90</v>
      </c>
    </row>
    <row r="2" spans="1:15" x14ac:dyDescent="0.25">
      <c r="A2" s="13" t="s">
        <v>145</v>
      </c>
      <c r="B2" s="13" t="s">
        <v>78</v>
      </c>
      <c r="C2" s="13" t="s">
        <v>45</v>
      </c>
      <c r="D2" s="14">
        <v>1999</v>
      </c>
      <c r="E2" s="13">
        <v>34</v>
      </c>
      <c r="F2" s="13">
        <v>153</v>
      </c>
      <c r="G2" s="4">
        <v>8.9120370370370362E-4</v>
      </c>
      <c r="H2" s="13">
        <v>94</v>
      </c>
      <c r="I2" s="5" t="s">
        <v>41</v>
      </c>
      <c r="K2" s="9"/>
      <c r="L2" s="10"/>
      <c r="N2" s="10"/>
      <c r="O2" s="14">
        <v>1999</v>
      </c>
    </row>
    <row r="3" spans="1:15" x14ac:dyDescent="0.25">
      <c r="A3" s="3" t="s">
        <v>7</v>
      </c>
      <c r="B3" s="3" t="s">
        <v>30</v>
      </c>
      <c r="C3" s="3" t="s">
        <v>43</v>
      </c>
      <c r="D3" s="12">
        <v>1994</v>
      </c>
      <c r="E3" s="3">
        <v>650</v>
      </c>
      <c r="F3" s="3">
        <v>2775</v>
      </c>
      <c r="G3" s="4">
        <v>4.9537037037037041E-3</v>
      </c>
      <c r="H3" s="3">
        <v>69</v>
      </c>
      <c r="I3" s="5" t="s">
        <v>41</v>
      </c>
      <c r="K3" s="9"/>
      <c r="L3" s="10"/>
      <c r="N3" s="10"/>
      <c r="O3" s="12">
        <v>1994</v>
      </c>
    </row>
    <row r="4" spans="1:15" x14ac:dyDescent="0.25">
      <c r="A4" s="3" t="s">
        <v>3</v>
      </c>
      <c r="B4" s="3" t="s">
        <v>24</v>
      </c>
      <c r="C4" s="3" t="s">
        <v>44</v>
      </c>
      <c r="D4" s="12">
        <v>2000</v>
      </c>
      <c r="E4" s="3">
        <v>5560</v>
      </c>
      <c r="F4" s="3">
        <v>23741</v>
      </c>
      <c r="G4" s="4">
        <v>3.5416666666666665E-3</v>
      </c>
      <c r="H4" s="3">
        <v>84</v>
      </c>
      <c r="I4" s="5" t="s">
        <v>41</v>
      </c>
      <c r="K4" s="9"/>
      <c r="L4" s="10"/>
      <c r="N4" s="10"/>
      <c r="O4" s="12">
        <v>2000</v>
      </c>
    </row>
    <row r="5" spans="1:15" x14ac:dyDescent="0.25">
      <c r="A5" s="3" t="s">
        <v>13</v>
      </c>
      <c r="B5" s="3" t="s">
        <v>24</v>
      </c>
      <c r="C5" s="3" t="s">
        <v>43</v>
      </c>
      <c r="D5" s="12">
        <v>2009</v>
      </c>
      <c r="E5" s="3">
        <v>1070</v>
      </c>
      <c r="F5" s="3">
        <v>4568</v>
      </c>
      <c r="G5" s="4">
        <v>4.6527777777777774E-3</v>
      </c>
      <c r="H5" s="3">
        <v>60</v>
      </c>
      <c r="I5" s="5" t="s">
        <v>41</v>
      </c>
      <c r="K5" s="9"/>
      <c r="L5" s="10"/>
      <c r="N5" s="10"/>
      <c r="O5" s="12">
        <v>2009</v>
      </c>
    </row>
    <row r="6" spans="1:15" x14ac:dyDescent="0.25">
      <c r="A6" s="3" t="s">
        <v>14</v>
      </c>
      <c r="B6" s="3" t="s">
        <v>36</v>
      </c>
      <c r="C6" s="3" t="s">
        <v>43</v>
      </c>
      <c r="D6" s="12">
        <v>2015</v>
      </c>
      <c r="E6" s="3">
        <v>76</v>
      </c>
      <c r="F6" s="3">
        <v>324</v>
      </c>
      <c r="G6" s="4">
        <v>4.8263888888888887E-3</v>
      </c>
      <c r="H6" s="3">
        <v>91</v>
      </c>
      <c r="I6" s="5" t="s">
        <v>41</v>
      </c>
      <c r="K6" s="9"/>
      <c r="L6" s="10"/>
      <c r="N6" s="10"/>
      <c r="O6" s="12">
        <v>2015</v>
      </c>
    </row>
    <row r="7" spans="1:15" x14ac:dyDescent="0.25">
      <c r="A7" s="3" t="s">
        <v>18</v>
      </c>
      <c r="B7" s="3" t="s">
        <v>24</v>
      </c>
      <c r="C7" s="3" t="s">
        <v>43</v>
      </c>
      <c r="D7" s="12">
        <v>2008</v>
      </c>
      <c r="E7" s="3">
        <v>952</v>
      </c>
      <c r="F7" s="3">
        <v>4065</v>
      </c>
      <c r="G7" s="4">
        <v>6.030092592592593E-3</v>
      </c>
      <c r="H7" s="3">
        <v>97</v>
      </c>
      <c r="I7" s="5" t="s">
        <v>41</v>
      </c>
      <c r="K7" s="9"/>
      <c r="L7" s="10"/>
      <c r="N7" s="10"/>
      <c r="O7" s="12">
        <v>2008</v>
      </c>
    </row>
    <row r="8" spans="1:15" x14ac:dyDescent="0.25">
      <c r="A8" s="3" t="s">
        <v>20</v>
      </c>
      <c r="B8" s="3" t="s">
        <v>30</v>
      </c>
      <c r="C8" s="3" t="s">
        <v>43</v>
      </c>
      <c r="D8" s="12">
        <v>1995</v>
      </c>
      <c r="E8" s="3">
        <v>124</v>
      </c>
      <c r="F8" s="3">
        <v>529</v>
      </c>
      <c r="G8" s="4">
        <v>4.7453703703703703E-3</v>
      </c>
      <c r="H8" s="3">
        <v>85</v>
      </c>
      <c r="I8" s="5" t="s">
        <v>41</v>
      </c>
      <c r="K8" s="9"/>
      <c r="L8" s="10"/>
      <c r="N8" s="10"/>
      <c r="O8" s="12">
        <v>1995</v>
      </c>
    </row>
    <row r="9" spans="1:15" x14ac:dyDescent="0.25">
      <c r="A9" s="3" t="s">
        <v>66</v>
      </c>
      <c r="B9" s="3" t="s">
        <v>26</v>
      </c>
      <c r="C9" s="3" t="s">
        <v>43</v>
      </c>
      <c r="D9" s="12">
        <v>2004</v>
      </c>
      <c r="E9" s="3">
        <v>2432</v>
      </c>
      <c r="F9" s="3">
        <v>10384</v>
      </c>
      <c r="G9" s="4">
        <v>7.3032407407407412E-3</v>
      </c>
      <c r="H9" s="3">
        <v>65</v>
      </c>
      <c r="I9" s="6" t="s">
        <v>47</v>
      </c>
      <c r="K9" s="9"/>
      <c r="L9" s="10"/>
      <c r="N9" s="10"/>
      <c r="O9" s="12">
        <v>2004</v>
      </c>
    </row>
    <row r="10" spans="1:15" x14ac:dyDescent="0.25">
      <c r="A10" s="3" t="s">
        <v>39</v>
      </c>
      <c r="B10" s="3" t="s">
        <v>27</v>
      </c>
      <c r="C10" s="3" t="s">
        <v>43</v>
      </c>
      <c r="D10" s="12">
        <v>2004</v>
      </c>
      <c r="E10" s="3">
        <v>786</v>
      </c>
      <c r="F10" s="3">
        <v>3356</v>
      </c>
      <c r="G10" s="4">
        <v>3.5995370370370369E-3</v>
      </c>
      <c r="H10" s="3">
        <v>88</v>
      </c>
      <c r="I10" s="5" t="s">
        <v>41</v>
      </c>
      <c r="K10" s="9"/>
      <c r="L10" s="10"/>
      <c r="N10" s="10"/>
      <c r="O10" s="12">
        <v>2004</v>
      </c>
    </row>
    <row r="11" spans="1:15" x14ac:dyDescent="0.25">
      <c r="A11" s="3" t="s">
        <v>154</v>
      </c>
      <c r="B11" s="3" t="s">
        <v>73</v>
      </c>
      <c r="C11" s="3" t="s">
        <v>43</v>
      </c>
      <c r="D11" s="12">
        <v>2004</v>
      </c>
      <c r="E11" s="3">
        <v>1823</v>
      </c>
      <c r="F11" s="3">
        <v>7854</v>
      </c>
      <c r="G11" s="4">
        <v>1.5740740740740741E-3</v>
      </c>
      <c r="H11" s="3">
        <v>92</v>
      </c>
      <c r="I11" s="5" t="s">
        <v>41</v>
      </c>
      <c r="K11" s="9"/>
      <c r="L11" s="10"/>
      <c r="N11" s="10"/>
      <c r="O11" s="12" t="s">
        <v>155</v>
      </c>
    </row>
    <row r="12" spans="1:15" x14ac:dyDescent="0.25">
      <c r="A12" s="3" t="s">
        <v>0</v>
      </c>
      <c r="B12" s="3" t="s">
        <v>24</v>
      </c>
      <c r="C12" s="3" t="s">
        <v>43</v>
      </c>
      <c r="D12" s="12">
        <v>1997</v>
      </c>
      <c r="E12" s="3">
        <v>2989</v>
      </c>
      <c r="F12" s="3">
        <v>12763</v>
      </c>
      <c r="G12" s="4">
        <v>7.3842592592592597E-3</v>
      </c>
      <c r="H12" s="3">
        <v>87</v>
      </c>
      <c r="I12" s="5" t="s">
        <v>41</v>
      </c>
      <c r="K12" s="9"/>
      <c r="L12" s="10"/>
      <c r="N12" s="10"/>
      <c r="O12" s="12">
        <v>1997</v>
      </c>
    </row>
    <row r="13" spans="1:15" x14ac:dyDescent="0.25">
      <c r="A13" s="3" t="s">
        <v>146</v>
      </c>
      <c r="B13" s="3" t="s">
        <v>78</v>
      </c>
      <c r="C13" s="3" t="s">
        <v>43</v>
      </c>
      <c r="D13" s="12">
        <v>2005</v>
      </c>
      <c r="E13" s="3">
        <v>1234</v>
      </c>
      <c r="F13" s="3">
        <v>5348</v>
      </c>
      <c r="G13" s="4">
        <v>1.4120370370370369E-3</v>
      </c>
      <c r="H13" s="3">
        <v>87</v>
      </c>
      <c r="I13" s="5" t="s">
        <v>41</v>
      </c>
      <c r="K13" s="9"/>
      <c r="L13" s="10"/>
      <c r="N13" s="10"/>
      <c r="O13" s="12" t="s">
        <v>147</v>
      </c>
    </row>
    <row r="14" spans="1:15" x14ac:dyDescent="0.25">
      <c r="A14" s="3" t="s">
        <v>156</v>
      </c>
      <c r="B14" s="3" t="s">
        <v>34</v>
      </c>
      <c r="C14" s="3" t="s">
        <v>43</v>
      </c>
      <c r="D14" s="12">
        <v>2008</v>
      </c>
      <c r="E14" s="3">
        <v>1165</v>
      </c>
      <c r="F14" s="3">
        <v>2756</v>
      </c>
      <c r="G14" s="4">
        <v>1.9560185185185184E-3</v>
      </c>
      <c r="H14" s="3">
        <v>83</v>
      </c>
      <c r="I14" s="5" t="s">
        <v>41</v>
      </c>
      <c r="K14" s="9"/>
      <c r="L14" s="10"/>
      <c r="N14" s="10"/>
      <c r="O14" s="12" t="s">
        <v>157</v>
      </c>
    </row>
    <row r="15" spans="1:15" x14ac:dyDescent="0.25">
      <c r="A15" s="3" t="s">
        <v>74</v>
      </c>
      <c r="B15" s="3" t="s">
        <v>75</v>
      </c>
      <c r="C15" s="3" t="s">
        <v>45</v>
      </c>
      <c r="D15" s="12">
        <v>2000</v>
      </c>
      <c r="E15" s="3">
        <v>31</v>
      </c>
      <c r="F15" s="3">
        <v>489</v>
      </c>
      <c r="G15" s="4">
        <v>3.6805555555555554E-3</v>
      </c>
      <c r="H15" s="3">
        <v>77</v>
      </c>
      <c r="I15" s="5" t="s">
        <v>41</v>
      </c>
      <c r="K15" s="9"/>
      <c r="L15" s="10"/>
      <c r="N15" s="10"/>
      <c r="O15" s="12">
        <v>2000</v>
      </c>
    </row>
    <row r="16" spans="1:15" x14ac:dyDescent="0.25">
      <c r="A16" s="3" t="s">
        <v>67</v>
      </c>
      <c r="B16" s="3" t="s">
        <v>26</v>
      </c>
      <c r="C16" s="3" t="s">
        <v>43</v>
      </c>
      <c r="D16" s="12">
        <v>2010</v>
      </c>
      <c r="E16" s="3">
        <v>756</v>
      </c>
      <c r="F16" s="3">
        <v>3228</v>
      </c>
      <c r="G16" s="4">
        <v>5.7291666666666671E-3</v>
      </c>
      <c r="H16" s="3">
        <v>82</v>
      </c>
      <c r="I16" s="6" t="s">
        <v>47</v>
      </c>
      <c r="K16" s="9"/>
      <c r="L16" s="10"/>
      <c r="N16" s="10"/>
      <c r="O16" s="12">
        <v>2010</v>
      </c>
    </row>
    <row r="17" spans="1:15" x14ac:dyDescent="0.25">
      <c r="A17" s="3" t="s">
        <v>51</v>
      </c>
      <c r="B17" s="3" t="s">
        <v>28</v>
      </c>
      <c r="C17" s="3" t="s">
        <v>45</v>
      </c>
      <c r="D17" s="12">
        <v>1999</v>
      </c>
      <c r="E17" s="3">
        <v>51</v>
      </c>
      <c r="F17" s="3">
        <v>271</v>
      </c>
      <c r="G17" s="4">
        <v>7.6388888888888893E-4</v>
      </c>
      <c r="H17" s="3">
        <v>65</v>
      </c>
      <c r="I17" s="5" t="s">
        <v>41</v>
      </c>
      <c r="K17" s="9"/>
      <c r="L17" s="10"/>
      <c r="N17" s="10"/>
      <c r="O17" s="12">
        <v>1999</v>
      </c>
    </row>
    <row r="18" spans="1:15" x14ac:dyDescent="0.25">
      <c r="A18" s="3" t="s">
        <v>111</v>
      </c>
      <c r="B18" s="3" t="s">
        <v>28</v>
      </c>
      <c r="C18" s="3" t="s">
        <v>45</v>
      </c>
      <c r="D18" s="12">
        <v>2013</v>
      </c>
      <c r="E18" s="3">
        <v>17</v>
      </c>
      <c r="F18" s="3">
        <v>48</v>
      </c>
      <c r="G18" s="4">
        <v>7.291666666666667E-4</v>
      </c>
      <c r="H18" s="3">
        <v>67</v>
      </c>
      <c r="I18" s="5" t="s">
        <v>41</v>
      </c>
      <c r="K18" s="9"/>
      <c r="L18" s="10"/>
      <c r="N18" s="10"/>
      <c r="O18" s="12">
        <v>2013</v>
      </c>
    </row>
    <row r="19" spans="1:15" x14ac:dyDescent="0.25">
      <c r="A19" s="3" t="s">
        <v>10</v>
      </c>
      <c r="B19" s="3" t="s">
        <v>26</v>
      </c>
      <c r="C19" s="3" t="s">
        <v>43</v>
      </c>
      <c r="D19" s="12">
        <v>2002</v>
      </c>
      <c r="E19" s="3">
        <v>180</v>
      </c>
      <c r="F19" s="3">
        <v>768</v>
      </c>
      <c r="G19" s="4">
        <v>5.2314814814814819E-3</v>
      </c>
      <c r="H19" s="3">
        <v>83</v>
      </c>
      <c r="I19" s="6" t="s">
        <v>47</v>
      </c>
      <c r="K19" s="9"/>
      <c r="L19" s="10"/>
      <c r="N19" s="10"/>
      <c r="O19" s="12">
        <v>2002</v>
      </c>
    </row>
    <row r="20" spans="1:15" x14ac:dyDescent="0.25">
      <c r="A20" s="3" t="s">
        <v>110</v>
      </c>
      <c r="B20" s="3" t="s">
        <v>24</v>
      </c>
      <c r="C20" s="3" t="s">
        <v>45</v>
      </c>
      <c r="D20" s="12">
        <v>1998</v>
      </c>
      <c r="E20" s="3">
        <v>101</v>
      </c>
      <c r="F20" s="3">
        <v>431</v>
      </c>
      <c r="G20" s="4">
        <v>5.7407407407407416E-3</v>
      </c>
      <c r="H20" s="3">
        <v>84</v>
      </c>
      <c r="I20" s="5" t="s">
        <v>41</v>
      </c>
      <c r="K20" s="9"/>
      <c r="L20" s="10"/>
      <c r="N20" s="10"/>
      <c r="O20" s="12">
        <v>1998</v>
      </c>
    </row>
    <row r="21" spans="1:15" x14ac:dyDescent="0.25">
      <c r="A21" s="3" t="s">
        <v>17</v>
      </c>
      <c r="B21" s="3" t="s">
        <v>34</v>
      </c>
      <c r="C21" s="3" t="s">
        <v>43</v>
      </c>
      <c r="D21" s="12">
        <v>1975</v>
      </c>
      <c r="E21" s="3">
        <v>237</v>
      </c>
      <c r="F21" s="3">
        <v>1011</v>
      </c>
      <c r="G21" s="4">
        <v>2.9282407407407412E-3</v>
      </c>
      <c r="H21" s="3">
        <v>65</v>
      </c>
      <c r="I21" s="7" t="s">
        <v>84</v>
      </c>
      <c r="K21" s="9"/>
      <c r="L21" s="10"/>
      <c r="M21" s="10"/>
      <c r="N21" s="10"/>
      <c r="O21" s="12">
        <v>1975</v>
      </c>
    </row>
    <row r="22" spans="1:15" x14ac:dyDescent="0.25">
      <c r="A22" s="3" t="s">
        <v>11</v>
      </c>
      <c r="B22" s="3" t="s">
        <v>31</v>
      </c>
      <c r="C22" s="3" t="s">
        <v>43</v>
      </c>
      <c r="D22" s="12">
        <v>1997</v>
      </c>
      <c r="E22" s="3">
        <v>416</v>
      </c>
      <c r="F22" s="3">
        <v>1776</v>
      </c>
      <c r="G22" s="4">
        <v>3.9467592592592592E-3</v>
      </c>
      <c r="H22" s="3">
        <v>81</v>
      </c>
      <c r="I22" s="6" t="s">
        <v>49</v>
      </c>
      <c r="K22" s="9"/>
      <c r="L22" s="10"/>
      <c r="M22" s="10"/>
      <c r="N22" s="10"/>
      <c r="O22" s="12">
        <v>1997</v>
      </c>
    </row>
    <row r="23" spans="1:15" x14ac:dyDescent="0.25">
      <c r="A23" s="3" t="s">
        <v>167</v>
      </c>
      <c r="B23" s="3" t="s">
        <v>30</v>
      </c>
      <c r="C23" s="3" t="s">
        <v>45</v>
      </c>
      <c r="D23" s="12">
        <v>1998</v>
      </c>
      <c r="E23" s="3">
        <v>311</v>
      </c>
      <c r="F23" s="3">
        <v>3542</v>
      </c>
      <c r="G23" s="4">
        <v>2.9398148148148148E-3</v>
      </c>
      <c r="H23" s="3">
        <v>86</v>
      </c>
      <c r="I23" s="5" t="s">
        <v>41</v>
      </c>
      <c r="K23" s="9"/>
      <c r="L23" s="10"/>
      <c r="M23" s="10"/>
      <c r="N23" s="10"/>
      <c r="O23" s="12" t="s">
        <v>163</v>
      </c>
    </row>
    <row r="24" spans="1:15" x14ac:dyDescent="0.25">
      <c r="A24" s="3" t="s">
        <v>16</v>
      </c>
      <c r="B24" s="3" t="s">
        <v>33</v>
      </c>
      <c r="C24" s="3" t="s">
        <v>43</v>
      </c>
      <c r="D24" s="12">
        <v>2010</v>
      </c>
      <c r="E24" s="3">
        <v>441</v>
      </c>
      <c r="F24" s="3">
        <v>1883</v>
      </c>
      <c r="G24" s="4">
        <v>4.2245370370370371E-3</v>
      </c>
      <c r="H24" s="3">
        <v>93</v>
      </c>
      <c r="I24" s="5" t="s">
        <v>41</v>
      </c>
      <c r="K24" s="9"/>
      <c r="L24" s="10"/>
      <c r="M24" s="10"/>
      <c r="N24" s="10"/>
      <c r="O24" s="12">
        <v>2010</v>
      </c>
    </row>
    <row r="25" spans="1:15" x14ac:dyDescent="0.25">
      <c r="A25" s="3" t="s">
        <v>22</v>
      </c>
      <c r="B25" s="3" t="s">
        <v>35</v>
      </c>
      <c r="C25" s="3" t="s">
        <v>43</v>
      </c>
      <c r="D25" s="12">
        <v>2009</v>
      </c>
      <c r="E25" s="3">
        <v>552</v>
      </c>
      <c r="F25" s="3">
        <v>2357</v>
      </c>
      <c r="G25" s="4">
        <v>2.0254629629629629E-3</v>
      </c>
      <c r="H25" s="3">
        <v>47</v>
      </c>
      <c r="I25" s="6" t="s">
        <v>47</v>
      </c>
      <c r="K25" s="9"/>
      <c r="L25" s="10"/>
      <c r="M25" s="10"/>
      <c r="N25" s="10"/>
      <c r="O25" s="12">
        <v>2009</v>
      </c>
    </row>
    <row r="26" spans="1:15" x14ac:dyDescent="0.25">
      <c r="A26" s="3" t="s">
        <v>56</v>
      </c>
      <c r="B26" s="3" t="s">
        <v>24</v>
      </c>
      <c r="C26" s="3" t="s">
        <v>45</v>
      </c>
      <c r="D26" s="12">
        <v>1996</v>
      </c>
      <c r="E26" s="3">
        <v>28</v>
      </c>
      <c r="F26" s="3">
        <v>119</v>
      </c>
      <c r="G26" s="4">
        <v>8.9120370370370362E-4</v>
      </c>
      <c r="H26" s="3">
        <v>65</v>
      </c>
      <c r="I26" s="5" t="s">
        <v>41</v>
      </c>
      <c r="K26" s="9"/>
      <c r="L26" s="10"/>
      <c r="M26" s="10"/>
      <c r="N26" s="10"/>
      <c r="O26" s="12">
        <v>1996</v>
      </c>
    </row>
    <row r="27" spans="1:15" x14ac:dyDescent="0.25">
      <c r="A27" s="3" t="s">
        <v>9</v>
      </c>
      <c r="B27" s="3" t="s">
        <v>26</v>
      </c>
      <c r="C27" s="3" t="s">
        <v>43</v>
      </c>
      <c r="D27" s="12">
        <v>2005</v>
      </c>
      <c r="E27" s="3">
        <v>225</v>
      </c>
      <c r="F27" s="3">
        <v>960</v>
      </c>
      <c r="G27" s="4">
        <v>5.9143518518518521E-3</v>
      </c>
      <c r="H27" s="3">
        <v>89</v>
      </c>
      <c r="I27" s="5" t="s">
        <v>41</v>
      </c>
      <c r="K27" s="9"/>
      <c r="L27" s="10"/>
      <c r="M27" s="10"/>
      <c r="N27" s="10"/>
      <c r="O27" s="12">
        <v>2005</v>
      </c>
    </row>
    <row r="28" spans="1:15" x14ac:dyDescent="0.25">
      <c r="A28" s="3" t="s">
        <v>54</v>
      </c>
      <c r="B28" s="3" t="s">
        <v>28</v>
      </c>
      <c r="C28" s="3" t="s">
        <v>45</v>
      </c>
      <c r="D28" s="12">
        <v>2005</v>
      </c>
      <c r="E28" s="3">
        <v>21</v>
      </c>
      <c r="F28" s="3">
        <v>52</v>
      </c>
      <c r="G28" s="4">
        <v>8.1018518518518516E-4</v>
      </c>
      <c r="H28" s="3">
        <v>82</v>
      </c>
      <c r="I28" s="5" t="s">
        <v>41</v>
      </c>
      <c r="K28" s="9"/>
      <c r="L28" s="10"/>
      <c r="M28" s="10"/>
      <c r="N28" s="10"/>
      <c r="O28" s="12">
        <v>2005</v>
      </c>
    </row>
    <row r="29" spans="1:15" x14ac:dyDescent="0.25">
      <c r="A29" s="3" t="s">
        <v>72</v>
      </c>
      <c r="B29" s="3" t="s">
        <v>25</v>
      </c>
      <c r="C29" s="3" t="s">
        <v>45</v>
      </c>
      <c r="D29" s="12">
        <v>2006</v>
      </c>
      <c r="E29" s="3">
        <v>39</v>
      </c>
      <c r="F29" s="3">
        <v>166</v>
      </c>
      <c r="G29" s="4">
        <v>3.645833333333333E-3</v>
      </c>
      <c r="H29" s="3">
        <v>55</v>
      </c>
      <c r="I29" s="5" t="s">
        <v>41</v>
      </c>
      <c r="K29" s="9"/>
      <c r="L29" s="10"/>
      <c r="M29" s="10"/>
      <c r="N29" s="10"/>
      <c r="O29" s="12">
        <v>2006</v>
      </c>
    </row>
    <row r="30" spans="1:15" x14ac:dyDescent="0.25">
      <c r="A30" s="3" t="s">
        <v>160</v>
      </c>
      <c r="B30" s="3" t="s">
        <v>33</v>
      </c>
      <c r="C30" s="3" t="s">
        <v>43</v>
      </c>
      <c r="D30" s="12">
        <v>2003</v>
      </c>
      <c r="E30" s="3">
        <v>52</v>
      </c>
      <c r="F30" s="3">
        <v>241</v>
      </c>
      <c r="G30" s="4">
        <v>1.8402777777777777E-3</v>
      </c>
      <c r="H30" s="3">
        <v>86</v>
      </c>
      <c r="I30" s="5" t="s">
        <v>41</v>
      </c>
      <c r="K30" s="9"/>
      <c r="L30" s="10"/>
      <c r="M30" s="10"/>
      <c r="N30" s="10"/>
      <c r="O30" s="12" t="s">
        <v>161</v>
      </c>
    </row>
    <row r="31" spans="1:15" x14ac:dyDescent="0.25">
      <c r="A31" s="3" t="s">
        <v>162</v>
      </c>
      <c r="B31" s="3" t="s">
        <v>64</v>
      </c>
      <c r="C31" s="3" t="s">
        <v>45</v>
      </c>
      <c r="D31" s="12">
        <v>1998</v>
      </c>
      <c r="E31" s="3">
        <v>69</v>
      </c>
      <c r="F31" s="3">
        <v>309</v>
      </c>
      <c r="G31" s="4">
        <v>2.3958333333333336E-3</v>
      </c>
      <c r="H31" s="3">
        <v>82</v>
      </c>
      <c r="I31" s="5" t="s">
        <v>41</v>
      </c>
      <c r="K31" s="9"/>
      <c r="L31" s="10"/>
      <c r="M31" s="10"/>
      <c r="N31" s="10"/>
      <c r="O31" s="12" t="s">
        <v>163</v>
      </c>
    </row>
    <row r="32" spans="1:15" x14ac:dyDescent="0.25">
      <c r="A32" s="3" t="s">
        <v>148</v>
      </c>
      <c r="B32" s="3" t="s">
        <v>83</v>
      </c>
      <c r="C32" s="3" t="s">
        <v>150</v>
      </c>
      <c r="D32" s="12">
        <v>2006</v>
      </c>
      <c r="E32" s="3">
        <v>480</v>
      </c>
      <c r="F32" s="3">
        <v>3156</v>
      </c>
      <c r="G32" s="4">
        <v>2.2337962962962967E-3</v>
      </c>
      <c r="H32" s="3">
        <v>75</v>
      </c>
      <c r="I32" s="6" t="s">
        <v>49</v>
      </c>
      <c r="K32" s="9"/>
      <c r="L32" s="10"/>
      <c r="M32" s="10"/>
      <c r="N32" s="10"/>
      <c r="O32" s="12" t="s">
        <v>149</v>
      </c>
    </row>
    <row r="33" spans="1:15" x14ac:dyDescent="0.25">
      <c r="A33" s="3" t="s">
        <v>164</v>
      </c>
      <c r="B33" s="3" t="s">
        <v>75</v>
      </c>
      <c r="C33" s="3" t="s">
        <v>45</v>
      </c>
      <c r="D33" s="12">
        <v>2000</v>
      </c>
      <c r="E33" s="3">
        <v>6</v>
      </c>
      <c r="F33" s="3">
        <v>24</v>
      </c>
      <c r="G33" s="4">
        <v>2.0717592592592593E-3</v>
      </c>
      <c r="H33" s="3">
        <v>68</v>
      </c>
      <c r="I33" s="5" t="s">
        <v>41</v>
      </c>
      <c r="K33" s="9"/>
      <c r="L33" s="10"/>
      <c r="M33" s="10"/>
      <c r="N33" s="10"/>
      <c r="O33" s="12" t="s">
        <v>165</v>
      </c>
    </row>
    <row r="34" spans="1:15" x14ac:dyDescent="0.25">
      <c r="A34" s="3" t="s">
        <v>143</v>
      </c>
      <c r="B34" s="3" t="s">
        <v>36</v>
      </c>
      <c r="C34" s="3" t="s">
        <v>43</v>
      </c>
      <c r="D34" s="12">
        <v>2016</v>
      </c>
      <c r="E34" s="3">
        <v>115</v>
      </c>
      <c r="F34" s="3">
        <v>512</v>
      </c>
      <c r="G34" s="4">
        <v>5.162037037037037E-3</v>
      </c>
      <c r="H34" s="3">
        <v>65</v>
      </c>
      <c r="I34" s="5" t="s">
        <v>41</v>
      </c>
      <c r="O34" s="12" t="s">
        <v>144</v>
      </c>
    </row>
    <row r="35" spans="1:15" x14ac:dyDescent="0.25">
      <c r="A35" s="3" t="s">
        <v>21</v>
      </c>
      <c r="B35" s="3" t="s">
        <v>29</v>
      </c>
      <c r="C35" s="3" t="s">
        <v>46</v>
      </c>
      <c r="D35" s="12">
        <v>2013</v>
      </c>
      <c r="E35" s="3">
        <v>135</v>
      </c>
      <c r="F35" s="3">
        <v>576</v>
      </c>
      <c r="G35" s="4">
        <v>2.2337962962962967E-3</v>
      </c>
      <c r="H35" s="3">
        <v>91</v>
      </c>
      <c r="I35" s="5" t="s">
        <v>41</v>
      </c>
      <c r="O35" s="12">
        <v>2013</v>
      </c>
    </row>
    <row r="36" spans="1:15" x14ac:dyDescent="0.25">
      <c r="A36" s="3" t="s">
        <v>8</v>
      </c>
      <c r="B36" s="3" t="s">
        <v>26</v>
      </c>
      <c r="C36" s="3" t="s">
        <v>44</v>
      </c>
      <c r="D36" s="12">
        <v>2016</v>
      </c>
      <c r="E36" s="3">
        <v>16</v>
      </c>
      <c r="F36" s="3">
        <v>68</v>
      </c>
      <c r="G36" s="4">
        <v>2.673611111111111E-3</v>
      </c>
      <c r="H36" s="3">
        <v>72</v>
      </c>
      <c r="I36" s="7" t="s">
        <v>48</v>
      </c>
      <c r="O36" s="12">
        <v>2016</v>
      </c>
    </row>
    <row r="37" spans="1:15" x14ac:dyDescent="0.25">
      <c r="A37" s="3" t="s">
        <v>15</v>
      </c>
      <c r="B37" s="3" t="s">
        <v>32</v>
      </c>
      <c r="C37" s="3" t="s">
        <v>43</v>
      </c>
      <c r="D37" s="12">
        <v>2011</v>
      </c>
      <c r="E37" s="3">
        <v>943</v>
      </c>
      <c r="F37" s="3">
        <v>4026</v>
      </c>
      <c r="G37" s="4">
        <v>6.4120370370370364E-3</v>
      </c>
      <c r="H37" s="3">
        <v>71</v>
      </c>
      <c r="I37" s="5" t="s">
        <v>41</v>
      </c>
      <c r="K37" s="9"/>
      <c r="L37" s="10"/>
      <c r="M37" s="10"/>
      <c r="N37" s="10"/>
      <c r="O37" s="12">
        <v>2011</v>
      </c>
    </row>
    <row r="38" spans="1:15" x14ac:dyDescent="0.25">
      <c r="A38" s="3" t="s">
        <v>2</v>
      </c>
      <c r="B38" s="3" t="s">
        <v>26</v>
      </c>
      <c r="C38" s="3" t="s">
        <v>43</v>
      </c>
      <c r="D38" s="12">
        <v>2006</v>
      </c>
      <c r="E38" s="3">
        <v>1330</v>
      </c>
      <c r="F38" s="3">
        <v>5679</v>
      </c>
      <c r="G38" s="4">
        <v>7.3495370370370372E-3</v>
      </c>
      <c r="H38" s="3">
        <v>73</v>
      </c>
      <c r="I38" s="6" t="s">
        <v>47</v>
      </c>
      <c r="K38" s="9"/>
      <c r="L38" s="10"/>
      <c r="M38" s="10"/>
      <c r="N38" s="10"/>
      <c r="O38" s="12">
        <v>2006</v>
      </c>
    </row>
    <row r="39" spans="1:15" x14ac:dyDescent="0.25">
      <c r="A39" s="3" t="s">
        <v>50</v>
      </c>
      <c r="B39" s="3" t="s">
        <v>28</v>
      </c>
      <c r="C39" s="3" t="s">
        <v>45</v>
      </c>
      <c r="D39" s="12">
        <v>2006</v>
      </c>
      <c r="E39" s="3">
        <v>25</v>
      </c>
      <c r="F39" s="3">
        <v>134</v>
      </c>
      <c r="G39" s="4">
        <v>9.7222222222222209E-4</v>
      </c>
      <c r="H39" s="3">
        <v>70</v>
      </c>
      <c r="I39" s="5" t="s">
        <v>41</v>
      </c>
      <c r="K39" s="9"/>
      <c r="L39" s="10"/>
      <c r="M39" s="10"/>
      <c r="N39" s="10"/>
      <c r="O39" s="12">
        <v>2006</v>
      </c>
    </row>
    <row r="40" spans="1:15" x14ac:dyDescent="0.25">
      <c r="A40" s="3" t="s">
        <v>169</v>
      </c>
      <c r="B40" s="3" t="s">
        <v>29</v>
      </c>
      <c r="C40" s="3" t="s">
        <v>171</v>
      </c>
      <c r="D40" s="12">
        <v>2010</v>
      </c>
      <c r="E40" s="3">
        <v>18</v>
      </c>
      <c r="F40" s="3">
        <v>33</v>
      </c>
      <c r="G40" s="4">
        <v>0.11597222222222221</v>
      </c>
      <c r="H40" s="3">
        <v>79</v>
      </c>
      <c r="I40" s="5" t="s">
        <v>41</v>
      </c>
      <c r="K40" s="9"/>
      <c r="L40" s="10"/>
      <c r="M40" s="10"/>
      <c r="N40" s="10"/>
      <c r="O40" s="12" t="s">
        <v>170</v>
      </c>
    </row>
    <row r="41" spans="1:15" x14ac:dyDescent="0.25">
      <c r="A41" s="3" t="s">
        <v>151</v>
      </c>
      <c r="B41" s="3" t="s">
        <v>26</v>
      </c>
      <c r="C41" s="3" t="s">
        <v>45</v>
      </c>
      <c r="D41" s="12">
        <v>2006</v>
      </c>
      <c r="E41" s="3">
        <v>202</v>
      </c>
      <c r="F41" s="3">
        <v>862</v>
      </c>
      <c r="G41" s="4">
        <v>8.3333333333333332E-3</v>
      </c>
      <c r="H41" s="3">
        <v>72</v>
      </c>
      <c r="I41" s="5" t="s">
        <v>41</v>
      </c>
      <c r="K41" s="9"/>
      <c r="L41" s="10"/>
      <c r="M41" s="10"/>
      <c r="N41" s="10"/>
      <c r="O41" s="12">
        <v>2006</v>
      </c>
    </row>
    <row r="42" spans="1:15" x14ac:dyDescent="0.25">
      <c r="A42" s="3" t="s">
        <v>152</v>
      </c>
      <c r="B42" s="3" t="s">
        <v>25</v>
      </c>
      <c r="C42" s="3" t="s">
        <v>45</v>
      </c>
      <c r="D42" s="12">
        <v>2021</v>
      </c>
      <c r="E42" s="3">
        <v>126</v>
      </c>
      <c r="F42" s="3">
        <v>423</v>
      </c>
      <c r="G42" s="4">
        <v>4.2245370370370371E-3</v>
      </c>
      <c r="H42" s="3">
        <v>72</v>
      </c>
      <c r="I42" s="5" t="s">
        <v>41</v>
      </c>
      <c r="K42" s="9"/>
      <c r="L42" s="10"/>
      <c r="M42" s="10"/>
      <c r="N42" s="10"/>
      <c r="O42" s="12" t="s">
        <v>153</v>
      </c>
    </row>
    <row r="43" spans="1:15" x14ac:dyDescent="0.25">
      <c r="A43" s="3" t="s">
        <v>158</v>
      </c>
      <c r="B43" s="3" t="s">
        <v>32</v>
      </c>
      <c r="C43" s="3" t="s">
        <v>45</v>
      </c>
      <c r="D43" s="12">
        <v>2019</v>
      </c>
      <c r="E43" s="3">
        <v>610</v>
      </c>
      <c r="F43" s="3">
        <v>2124</v>
      </c>
      <c r="G43" s="4">
        <v>0.25833333333333336</v>
      </c>
      <c r="H43" s="3">
        <v>58</v>
      </c>
      <c r="I43" s="5" t="s">
        <v>41</v>
      </c>
      <c r="K43" s="9"/>
      <c r="L43" s="10"/>
      <c r="M43" s="10"/>
      <c r="N43" s="10"/>
      <c r="O43" s="12" t="s">
        <v>159</v>
      </c>
    </row>
    <row r="44" spans="1:15" x14ac:dyDescent="0.25">
      <c r="A44" s="3" t="s">
        <v>37</v>
      </c>
      <c r="B44" s="3" t="s">
        <v>38</v>
      </c>
      <c r="C44" s="3" t="s">
        <v>43</v>
      </c>
      <c r="D44" s="12">
        <v>2008</v>
      </c>
      <c r="E44" s="3">
        <v>255</v>
      </c>
      <c r="F44" s="3">
        <v>1088</v>
      </c>
      <c r="G44" s="4">
        <v>6.9444444444444447E-4</v>
      </c>
      <c r="H44" s="3">
        <v>56</v>
      </c>
      <c r="I44" s="6" t="s">
        <v>49</v>
      </c>
      <c r="K44" s="9"/>
      <c r="L44" s="10"/>
      <c r="M44" s="10"/>
      <c r="N44" s="10"/>
      <c r="O44" s="12">
        <v>2008</v>
      </c>
    </row>
    <row r="45" spans="1:15" x14ac:dyDescent="0.25">
      <c r="A45" s="3" t="s">
        <v>65</v>
      </c>
      <c r="B45" s="3" t="s">
        <v>29</v>
      </c>
      <c r="C45" s="3" t="s">
        <v>43</v>
      </c>
      <c r="D45" s="12">
        <v>2009</v>
      </c>
      <c r="E45" s="3">
        <v>1087</v>
      </c>
      <c r="F45" s="3">
        <v>4641</v>
      </c>
      <c r="G45" s="4">
        <v>1.3761574074074074E-2</v>
      </c>
      <c r="H45" s="3">
        <v>92</v>
      </c>
      <c r="I45" s="5" t="s">
        <v>41</v>
      </c>
      <c r="O45" s="12">
        <v>2009</v>
      </c>
    </row>
    <row r="46" spans="1:15" x14ac:dyDescent="0.25">
      <c r="A46" s="3" t="s">
        <v>168</v>
      </c>
      <c r="B46" s="3" t="s">
        <v>30</v>
      </c>
      <c r="C46" s="3" t="s">
        <v>45</v>
      </c>
      <c r="D46" s="12">
        <v>2004</v>
      </c>
      <c r="E46" s="3">
        <v>416</v>
      </c>
      <c r="F46" s="3">
        <v>5123</v>
      </c>
      <c r="G46" s="4">
        <v>0.17500000000000002</v>
      </c>
      <c r="H46" s="3">
        <v>81</v>
      </c>
      <c r="I46" s="5" t="s">
        <v>41</v>
      </c>
      <c r="O46" s="12" t="s">
        <v>155</v>
      </c>
    </row>
    <row r="47" spans="1:15" x14ac:dyDescent="0.25">
      <c r="A47" s="3" t="s">
        <v>5</v>
      </c>
      <c r="B47" s="3" t="s">
        <v>28</v>
      </c>
      <c r="C47" s="3" t="s">
        <v>43</v>
      </c>
      <c r="D47" s="12">
        <v>1995</v>
      </c>
      <c r="E47" s="3">
        <v>3440</v>
      </c>
      <c r="F47" s="3">
        <v>14688</v>
      </c>
      <c r="G47" s="4">
        <v>6.9560185185185185E-3</v>
      </c>
      <c r="H47" s="3">
        <v>76</v>
      </c>
      <c r="I47" s="5" t="s">
        <v>41</v>
      </c>
      <c r="O47" s="12">
        <v>1995</v>
      </c>
    </row>
    <row r="48" spans="1:15" x14ac:dyDescent="0.25">
      <c r="A48" s="3" t="s">
        <v>1</v>
      </c>
      <c r="B48" s="3" t="s">
        <v>25</v>
      </c>
      <c r="C48" s="3" t="s">
        <v>43</v>
      </c>
      <c r="D48" s="12">
        <v>2005</v>
      </c>
      <c r="E48" s="3">
        <v>5442</v>
      </c>
      <c r="F48" s="3">
        <v>23237</v>
      </c>
      <c r="G48" s="4">
        <v>1.4108796296296295E-2</v>
      </c>
      <c r="H48" s="3">
        <v>89</v>
      </c>
      <c r="I48" s="5" t="s">
        <v>41</v>
      </c>
      <c r="O48" s="12">
        <v>2005</v>
      </c>
    </row>
    <row r="49" spans="1:15" x14ac:dyDescent="0.25">
      <c r="A49" s="3" t="s">
        <v>19</v>
      </c>
      <c r="B49" s="3" t="s">
        <v>36</v>
      </c>
      <c r="C49" s="3" t="s">
        <v>43</v>
      </c>
      <c r="D49" s="12">
        <v>2013</v>
      </c>
      <c r="E49" s="3">
        <v>47</v>
      </c>
      <c r="F49" s="3">
        <v>200</v>
      </c>
      <c r="G49" s="4">
        <v>2.4305555555555556E-3</v>
      </c>
      <c r="H49" s="3">
        <v>68</v>
      </c>
      <c r="I49" s="5" t="s">
        <v>41</v>
      </c>
      <c r="K49" s="9"/>
      <c r="L49" s="10"/>
      <c r="M49" s="10"/>
      <c r="N49" s="10"/>
      <c r="O49" s="12">
        <v>2013</v>
      </c>
    </row>
    <row r="50" spans="1:15" x14ac:dyDescent="0.25">
      <c r="A50" s="3" t="s">
        <v>63</v>
      </c>
      <c r="B50" s="3" t="s">
        <v>28</v>
      </c>
      <c r="C50" s="3" t="s">
        <v>45</v>
      </c>
      <c r="D50" s="12">
        <v>1997</v>
      </c>
      <c r="E50" s="3">
        <v>34</v>
      </c>
      <c r="F50" s="3">
        <v>78</v>
      </c>
      <c r="G50" s="4">
        <v>6.4814814814814813E-4</v>
      </c>
      <c r="H50" s="3">
        <v>77</v>
      </c>
      <c r="I50" s="5" t="s">
        <v>41</v>
      </c>
      <c r="K50" s="9"/>
      <c r="L50" s="10"/>
      <c r="M50" s="10"/>
      <c r="N50" s="10"/>
      <c r="O50" s="12">
        <v>1997</v>
      </c>
    </row>
    <row r="51" spans="1:15" x14ac:dyDescent="0.25">
      <c r="A51" s="3" t="s">
        <v>4</v>
      </c>
      <c r="B51" s="3" t="s">
        <v>27</v>
      </c>
      <c r="C51" s="3" t="s">
        <v>43</v>
      </c>
      <c r="D51" s="12">
        <v>2001</v>
      </c>
      <c r="E51" s="3">
        <v>5200</v>
      </c>
      <c r="F51" s="3">
        <v>22204</v>
      </c>
      <c r="G51" s="4">
        <v>2.7199074074074074E-3</v>
      </c>
      <c r="H51" s="3">
        <v>90</v>
      </c>
      <c r="I51" s="5" t="s">
        <v>41</v>
      </c>
      <c r="K51" s="9"/>
      <c r="L51" s="10"/>
      <c r="M51" s="10"/>
      <c r="N51" s="10"/>
      <c r="O51" s="12">
        <v>2001</v>
      </c>
    </row>
    <row r="52" spans="1:15" x14ac:dyDescent="0.25">
      <c r="A52" s="3" t="s">
        <v>52</v>
      </c>
      <c r="B52" s="3" t="s">
        <v>28</v>
      </c>
      <c r="C52" s="3" t="s">
        <v>45</v>
      </c>
      <c r="D52" s="12">
        <v>1998</v>
      </c>
      <c r="E52" s="3">
        <v>45</v>
      </c>
      <c r="F52" s="3">
        <v>164</v>
      </c>
      <c r="G52" s="4">
        <v>9.7222222222222209E-4</v>
      </c>
      <c r="H52" s="3">
        <v>69</v>
      </c>
      <c r="I52" s="5" t="s">
        <v>41</v>
      </c>
      <c r="K52" s="9"/>
      <c r="L52" s="10"/>
      <c r="M52" s="10"/>
      <c r="N52" s="10"/>
      <c r="O52" s="12">
        <v>1998</v>
      </c>
    </row>
    <row r="53" spans="1:15" x14ac:dyDescent="0.25">
      <c r="A53" s="3" t="s">
        <v>12</v>
      </c>
      <c r="B53" s="3" t="s">
        <v>24</v>
      </c>
      <c r="C53" s="3" t="s">
        <v>45</v>
      </c>
      <c r="D53" s="12">
        <v>2015</v>
      </c>
      <c r="E53" s="3">
        <v>120</v>
      </c>
      <c r="F53" s="3">
        <v>512</v>
      </c>
      <c r="G53" s="4">
        <v>6.2847222222222228E-3</v>
      </c>
      <c r="H53" s="3">
        <v>32</v>
      </c>
      <c r="I53" s="5" t="s">
        <v>41</v>
      </c>
      <c r="O53" s="12">
        <v>2015</v>
      </c>
    </row>
    <row r="54" spans="1:15" x14ac:dyDescent="0.25">
      <c r="A54" s="3" t="s">
        <v>53</v>
      </c>
      <c r="B54" s="3" t="s">
        <v>26</v>
      </c>
      <c r="C54" s="3" t="s">
        <v>45</v>
      </c>
      <c r="D54" s="12">
        <v>1999</v>
      </c>
      <c r="E54" s="3">
        <v>22</v>
      </c>
      <c r="F54" s="3">
        <v>95</v>
      </c>
      <c r="G54" s="4">
        <v>8.9120370370370362E-4</v>
      </c>
      <c r="H54" s="3">
        <v>78</v>
      </c>
      <c r="I54" s="5" t="s">
        <v>41</v>
      </c>
      <c r="O54" s="12">
        <v>1999</v>
      </c>
    </row>
    <row r="55" spans="1:15" x14ac:dyDescent="0.25">
      <c r="A55" s="3" t="s">
        <v>70</v>
      </c>
      <c r="B55" s="3" t="s">
        <v>28</v>
      </c>
      <c r="C55" s="3" t="s">
        <v>45</v>
      </c>
      <c r="D55" s="12">
        <v>2005</v>
      </c>
      <c r="E55" s="3">
        <v>48</v>
      </c>
      <c r="F55" s="3">
        <v>204</v>
      </c>
      <c r="G55" s="4">
        <v>9.7222222222222209E-4</v>
      </c>
      <c r="H55" s="3">
        <v>78</v>
      </c>
      <c r="I55" s="5" t="s">
        <v>41</v>
      </c>
      <c r="O55" s="12">
        <v>2005</v>
      </c>
    </row>
    <row r="56" spans="1:15" x14ac:dyDescent="0.25">
      <c r="A56" s="3" t="s">
        <v>80</v>
      </c>
      <c r="B56" s="3" t="s">
        <v>31</v>
      </c>
      <c r="C56" s="3" t="s">
        <v>45</v>
      </c>
      <c r="D56" s="12">
        <v>2003</v>
      </c>
      <c r="E56" s="3">
        <v>22</v>
      </c>
      <c r="F56" s="3">
        <v>93</v>
      </c>
      <c r="G56" s="4">
        <v>1.0879629629629629E-3</v>
      </c>
      <c r="H56" s="3">
        <v>87</v>
      </c>
      <c r="I56" s="5" t="s">
        <v>41</v>
      </c>
      <c r="O56" s="12">
        <v>2003</v>
      </c>
    </row>
    <row r="57" spans="1:15" x14ac:dyDescent="0.25">
      <c r="A57" s="3" t="s">
        <v>68</v>
      </c>
      <c r="B57" s="3" t="s">
        <v>28</v>
      </c>
      <c r="C57" s="3" t="s">
        <v>45</v>
      </c>
      <c r="D57" s="12">
        <v>1999</v>
      </c>
      <c r="E57" s="3">
        <v>19</v>
      </c>
      <c r="F57" s="3">
        <v>72</v>
      </c>
      <c r="G57" s="4">
        <v>9.7222222222222209E-4</v>
      </c>
      <c r="H57" s="3">
        <v>83</v>
      </c>
      <c r="I57" s="5" t="s">
        <v>41</v>
      </c>
      <c r="O57" s="12">
        <v>1999</v>
      </c>
    </row>
    <row r="58" spans="1:15" x14ac:dyDescent="0.25">
      <c r="A58" s="3" t="s">
        <v>69</v>
      </c>
      <c r="B58" s="3" t="s">
        <v>28</v>
      </c>
      <c r="C58" s="3" t="s">
        <v>45</v>
      </c>
      <c r="D58" s="12">
        <v>1998</v>
      </c>
      <c r="E58" s="3">
        <v>94</v>
      </c>
      <c r="F58" s="3">
        <v>431</v>
      </c>
      <c r="G58" s="4">
        <v>8.564814814814815E-4</v>
      </c>
      <c r="H58" s="3">
        <v>66</v>
      </c>
      <c r="I58" s="5" t="s">
        <v>41</v>
      </c>
      <c r="O58" s="12">
        <v>1998</v>
      </c>
    </row>
    <row r="59" spans="1:15" x14ac:dyDescent="0.25">
      <c r="A59" s="3" t="s">
        <v>60</v>
      </c>
      <c r="B59" s="3" t="s">
        <v>26</v>
      </c>
      <c r="C59" s="3" t="s">
        <v>45</v>
      </c>
      <c r="D59" s="12">
        <v>2007</v>
      </c>
      <c r="E59" s="3">
        <v>14</v>
      </c>
      <c r="F59" s="3">
        <v>41</v>
      </c>
      <c r="G59" s="4">
        <v>7.7546296296296304E-4</v>
      </c>
      <c r="H59" s="3">
        <v>75</v>
      </c>
      <c r="I59" s="5" t="s">
        <v>41</v>
      </c>
      <c r="O59" s="12">
        <v>2007</v>
      </c>
    </row>
    <row r="60" spans="1:15" x14ac:dyDescent="0.25">
      <c r="A60" s="3" t="s">
        <v>62</v>
      </c>
      <c r="B60" s="3" t="s">
        <v>28</v>
      </c>
      <c r="C60" s="3" t="s">
        <v>45</v>
      </c>
      <c r="D60" s="12">
        <v>1999</v>
      </c>
      <c r="E60" s="3">
        <v>43</v>
      </c>
      <c r="F60" s="3">
        <v>170</v>
      </c>
      <c r="G60" s="4">
        <v>9.7222222222222209E-4</v>
      </c>
      <c r="H60" s="3">
        <v>65</v>
      </c>
      <c r="I60" s="5" t="s">
        <v>41</v>
      </c>
      <c r="O60" s="12">
        <v>1999</v>
      </c>
    </row>
    <row r="61" spans="1:15" x14ac:dyDescent="0.25">
      <c r="A61" s="3" t="s">
        <v>58</v>
      </c>
      <c r="B61" s="3" t="s">
        <v>28</v>
      </c>
      <c r="C61" s="3" t="s">
        <v>45</v>
      </c>
      <c r="D61" s="12">
        <v>1999</v>
      </c>
      <c r="E61" s="3">
        <v>12</v>
      </c>
      <c r="F61" s="3">
        <v>29</v>
      </c>
      <c r="G61" s="4">
        <v>8.6805555555555551E-4</v>
      </c>
      <c r="H61" s="3">
        <v>65</v>
      </c>
      <c r="I61" s="5" t="s">
        <v>41</v>
      </c>
      <c r="O61" s="12">
        <v>1999</v>
      </c>
    </row>
    <row r="62" spans="1:15" x14ac:dyDescent="0.25">
      <c r="A62" s="3" t="s">
        <v>40</v>
      </c>
      <c r="B62" s="3" t="s">
        <v>26</v>
      </c>
      <c r="C62" s="3" t="s">
        <v>45</v>
      </c>
      <c r="D62" s="12">
        <v>2006</v>
      </c>
      <c r="E62" s="3">
        <v>58</v>
      </c>
      <c r="F62" s="3">
        <v>247</v>
      </c>
      <c r="G62" s="4">
        <v>9.6064814814814808E-4</v>
      </c>
      <c r="H62" s="3">
        <v>75</v>
      </c>
      <c r="I62" s="5" t="s">
        <v>41</v>
      </c>
      <c r="O62" s="12">
        <v>2006</v>
      </c>
    </row>
    <row r="63" spans="1:15" x14ac:dyDescent="0.25">
      <c r="A63" s="3" t="s">
        <v>112</v>
      </c>
      <c r="B63" s="3" t="s">
        <v>35</v>
      </c>
      <c r="C63" s="3" t="s">
        <v>45</v>
      </c>
      <c r="D63" s="12">
        <v>2006</v>
      </c>
      <c r="E63" s="3">
        <v>15</v>
      </c>
      <c r="F63" s="3">
        <v>39</v>
      </c>
      <c r="G63" s="4">
        <v>1.3425925925925925E-3</v>
      </c>
      <c r="H63" s="3">
        <v>84</v>
      </c>
      <c r="I63" s="5" t="s">
        <v>41</v>
      </c>
      <c r="O63" s="12">
        <v>2006</v>
      </c>
    </row>
    <row r="64" spans="1:15" x14ac:dyDescent="0.25">
      <c r="A64" s="3" t="s">
        <v>113</v>
      </c>
      <c r="B64" s="3" t="s">
        <v>73</v>
      </c>
      <c r="C64" s="3" t="s">
        <v>45</v>
      </c>
      <c r="D64" s="12">
        <v>1998</v>
      </c>
      <c r="E64" s="3">
        <v>88</v>
      </c>
      <c r="F64" s="3">
        <v>375</v>
      </c>
      <c r="G64" s="4">
        <v>1.4120370370370369E-3</v>
      </c>
      <c r="H64" s="3">
        <v>86</v>
      </c>
      <c r="I64" s="5" t="s">
        <v>41</v>
      </c>
      <c r="O64" s="12">
        <v>1998</v>
      </c>
    </row>
    <row r="65" spans="1:15" x14ac:dyDescent="0.25">
      <c r="A65" s="3" t="s">
        <v>71</v>
      </c>
      <c r="B65" s="3" t="s">
        <v>28</v>
      </c>
      <c r="C65" s="3" t="s">
        <v>45</v>
      </c>
      <c r="D65" s="12">
        <v>1996</v>
      </c>
      <c r="E65" s="3">
        <v>46</v>
      </c>
      <c r="F65" s="3">
        <v>191</v>
      </c>
      <c r="G65" s="4">
        <v>1.1111111111111111E-3</v>
      </c>
      <c r="H65" s="3">
        <v>78</v>
      </c>
      <c r="I65" s="5" t="s">
        <v>41</v>
      </c>
      <c r="O65" s="12">
        <v>1996</v>
      </c>
    </row>
    <row r="66" spans="1:15" x14ac:dyDescent="0.25">
      <c r="A66" s="3" t="s">
        <v>76</v>
      </c>
      <c r="B66" s="3" t="s">
        <v>28</v>
      </c>
      <c r="C66" s="3" t="s">
        <v>45</v>
      </c>
      <c r="D66" s="12">
        <v>2001</v>
      </c>
      <c r="E66" s="3">
        <v>14</v>
      </c>
      <c r="F66" s="3">
        <v>30</v>
      </c>
      <c r="G66" s="4">
        <v>6.8287037037037025E-4</v>
      </c>
      <c r="H66" s="3">
        <v>71</v>
      </c>
      <c r="I66" s="5" t="s">
        <v>41</v>
      </c>
      <c r="O66" s="12">
        <v>2001</v>
      </c>
    </row>
    <row r="67" spans="1:15" x14ac:dyDescent="0.25">
      <c r="A67" s="3" t="s">
        <v>59</v>
      </c>
      <c r="B67" s="3" t="s">
        <v>28</v>
      </c>
      <c r="C67" s="3" t="s">
        <v>45</v>
      </c>
      <c r="D67" s="12">
        <v>1999</v>
      </c>
      <c r="E67" s="3">
        <v>64</v>
      </c>
      <c r="F67" s="3">
        <v>209</v>
      </c>
      <c r="G67" s="4">
        <v>1.3888888888888889E-3</v>
      </c>
      <c r="H67" s="3">
        <v>76</v>
      </c>
      <c r="I67" s="5" t="s">
        <v>41</v>
      </c>
      <c r="O67" s="12">
        <v>1999</v>
      </c>
    </row>
    <row r="68" spans="1:15" x14ac:dyDescent="0.25">
      <c r="A68" s="3" t="s">
        <v>61</v>
      </c>
      <c r="B68" s="3" t="s">
        <v>28</v>
      </c>
      <c r="C68" s="3" t="s">
        <v>45</v>
      </c>
      <c r="D68" s="12">
        <v>1999</v>
      </c>
      <c r="E68" s="3">
        <v>4</v>
      </c>
      <c r="F68" s="3">
        <v>9</v>
      </c>
      <c r="G68" s="4">
        <v>1.2037037037037038E-3</v>
      </c>
      <c r="H68" s="3">
        <v>82</v>
      </c>
      <c r="I68" s="5" t="s">
        <v>41</v>
      </c>
      <c r="O68" s="12">
        <v>1999</v>
      </c>
    </row>
    <row r="69" spans="1:15" x14ac:dyDescent="0.25">
      <c r="A69" s="3" t="s">
        <v>57</v>
      </c>
      <c r="B69" s="3" t="s">
        <v>28</v>
      </c>
      <c r="C69" s="3" t="s">
        <v>45</v>
      </c>
      <c r="D69" s="12">
        <v>1999</v>
      </c>
      <c r="E69" s="3">
        <v>17</v>
      </c>
      <c r="F69" s="3">
        <v>46</v>
      </c>
      <c r="G69" s="4">
        <v>6.8287037037037025E-4</v>
      </c>
      <c r="H69" s="3">
        <v>81</v>
      </c>
      <c r="I69" s="5" t="s">
        <v>41</v>
      </c>
      <c r="O69" s="12">
        <v>1999</v>
      </c>
    </row>
    <row r="70" spans="1:15" x14ac:dyDescent="0.25">
      <c r="A70" s="3" t="s">
        <v>55</v>
      </c>
      <c r="B70" s="3" t="s">
        <v>64</v>
      </c>
      <c r="C70" s="3" t="s">
        <v>45</v>
      </c>
      <c r="D70" s="12">
        <v>2005</v>
      </c>
      <c r="E70" s="3">
        <v>18</v>
      </c>
      <c r="F70" s="3">
        <v>166</v>
      </c>
      <c r="G70" s="4">
        <v>2.0138888888888888E-3</v>
      </c>
      <c r="H70" s="3">
        <v>80</v>
      </c>
      <c r="I70" s="5" t="s">
        <v>41</v>
      </c>
      <c r="O70" s="12">
        <v>2005</v>
      </c>
    </row>
    <row r="71" spans="1:15" x14ac:dyDescent="0.25">
      <c r="A71" s="3" t="s">
        <v>6</v>
      </c>
      <c r="B71" s="3" t="s">
        <v>24</v>
      </c>
      <c r="C71" s="3" t="s">
        <v>45</v>
      </c>
      <c r="D71" s="12">
        <v>1997</v>
      </c>
      <c r="E71" s="3">
        <v>120</v>
      </c>
      <c r="F71" s="3">
        <v>512</v>
      </c>
      <c r="G71" s="4">
        <v>6.0995370370370361E-3</v>
      </c>
      <c r="H71" s="3">
        <v>91</v>
      </c>
      <c r="I71" s="5" t="s">
        <v>41</v>
      </c>
      <c r="O71" s="12">
        <v>1997</v>
      </c>
    </row>
    <row r="72" spans="1:15" x14ac:dyDescent="0.25">
      <c r="A72" s="3" t="s">
        <v>77</v>
      </c>
      <c r="B72" s="3" t="s">
        <v>78</v>
      </c>
      <c r="C72" s="3" t="s">
        <v>45</v>
      </c>
      <c r="D72" s="12">
        <v>2004</v>
      </c>
      <c r="E72" s="3">
        <v>44</v>
      </c>
      <c r="F72" s="3">
        <v>187</v>
      </c>
      <c r="G72" s="4">
        <v>1.1111111111111111E-3</v>
      </c>
      <c r="H72" s="3">
        <v>95</v>
      </c>
      <c r="I72" s="5" t="s">
        <v>41</v>
      </c>
      <c r="O72" s="12">
        <v>2004</v>
      </c>
    </row>
    <row r="73" spans="1:15" x14ac:dyDescent="0.25">
      <c r="A73" s="3" t="s">
        <v>166</v>
      </c>
      <c r="B73" s="3" t="s">
        <v>30</v>
      </c>
      <c r="C73" s="3" t="s">
        <v>45</v>
      </c>
      <c r="D73" s="12">
        <v>2000</v>
      </c>
      <c r="E73" s="3">
        <v>7</v>
      </c>
      <c r="F73" s="3">
        <v>28</v>
      </c>
      <c r="G73" s="4">
        <v>2.615740740740741E-3</v>
      </c>
      <c r="H73" s="3">
        <v>84</v>
      </c>
      <c r="I73" s="5" t="s">
        <v>41</v>
      </c>
      <c r="O73" s="12" t="s">
        <v>165</v>
      </c>
    </row>
    <row r="74" spans="1:15" x14ac:dyDescent="0.25">
      <c r="A74" s="3" t="s">
        <v>82</v>
      </c>
      <c r="B74" s="3" t="s">
        <v>83</v>
      </c>
      <c r="C74" s="3" t="s">
        <v>45</v>
      </c>
      <c r="D74" s="12">
        <v>2010</v>
      </c>
      <c r="E74" s="3">
        <v>16</v>
      </c>
      <c r="F74" s="3">
        <v>68</v>
      </c>
      <c r="G74" s="4">
        <v>1.2847222222222223E-3</v>
      </c>
      <c r="H74" s="3">
        <v>88</v>
      </c>
      <c r="I74" s="5" t="s">
        <v>41</v>
      </c>
      <c r="O74" s="12">
        <v>2010</v>
      </c>
    </row>
    <row r="75" spans="1:15" x14ac:dyDescent="0.25">
      <c r="A75" s="3" t="s">
        <v>79</v>
      </c>
      <c r="B75" s="3" t="s">
        <v>38</v>
      </c>
      <c r="C75" s="3" t="s">
        <v>45</v>
      </c>
      <c r="D75" s="12">
        <v>2004</v>
      </c>
      <c r="E75" s="3">
        <v>40</v>
      </c>
      <c r="F75" s="3">
        <v>170</v>
      </c>
      <c r="G75" s="4">
        <v>7.9861111111111105E-4</v>
      </c>
      <c r="H75" s="3">
        <v>95</v>
      </c>
      <c r="I75" s="5" t="s">
        <v>41</v>
      </c>
      <c r="O75" s="12">
        <v>2004</v>
      </c>
    </row>
    <row r="76" spans="1:15" x14ac:dyDescent="0.25">
      <c r="A76" s="3" t="s">
        <v>81</v>
      </c>
      <c r="B76" s="3" t="s">
        <v>73</v>
      </c>
      <c r="C76" s="3" t="s">
        <v>45</v>
      </c>
      <c r="D76" s="12">
        <v>2000</v>
      </c>
      <c r="E76" s="3">
        <v>18</v>
      </c>
      <c r="F76" s="3">
        <v>76</v>
      </c>
      <c r="G76" s="4">
        <v>8.6805555555555551E-4</v>
      </c>
      <c r="H76" s="3">
        <v>90</v>
      </c>
      <c r="I76" s="5" t="s">
        <v>41</v>
      </c>
      <c r="O76" s="12">
        <v>2000</v>
      </c>
    </row>
  </sheetData>
  <sortState xmlns:xlrd2="http://schemas.microsoft.com/office/spreadsheetml/2017/richdata2" ref="A2:I76">
    <sortCondition ref="A64:A76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116"/>
  <sheetViews>
    <sheetView tabSelected="1" zoomScaleNormal="100" workbookViewId="0">
      <selection activeCell="O28" sqref="O28"/>
    </sheetView>
  </sheetViews>
  <sheetFormatPr defaultRowHeight="15" x14ac:dyDescent="0.25"/>
  <cols>
    <col min="1" max="1" width="17.28515625" bestFit="1" customWidth="1"/>
    <col min="2" max="2" width="6.85546875" customWidth="1"/>
    <col min="3" max="3" width="8.85546875" customWidth="1"/>
    <col min="4" max="4" width="10.140625" customWidth="1"/>
    <col min="5" max="5" width="10.85546875" customWidth="1"/>
    <col min="6" max="6" width="11.28515625" customWidth="1"/>
    <col min="7" max="7" width="12.140625" customWidth="1"/>
    <col min="8" max="8" width="17.28515625" bestFit="1" customWidth="1"/>
    <col min="9" max="9" width="29.7109375" customWidth="1"/>
    <col min="10" max="10" width="8.140625" customWidth="1"/>
    <col min="11" max="11" width="7.42578125" customWidth="1"/>
    <col min="12" max="12" width="11.7109375" customWidth="1"/>
    <col min="13" max="13" width="9.7109375" customWidth="1"/>
    <col min="14" max="14" width="8.28515625" customWidth="1"/>
    <col min="15" max="15" width="6.7109375" customWidth="1"/>
    <col min="16" max="16" width="8.5703125" customWidth="1"/>
    <col min="17" max="17" width="7.85546875" customWidth="1"/>
    <col min="18" max="18" width="9.5703125" customWidth="1"/>
    <col min="19" max="19" width="7.140625" customWidth="1"/>
    <col min="20" max="20" width="9.140625" customWidth="1"/>
    <col min="21" max="21" width="6.42578125" customWidth="1"/>
    <col min="22" max="22" width="8.42578125" customWidth="1"/>
    <col min="23" max="23" width="6.85546875" customWidth="1"/>
    <col min="24" max="24" width="7.140625" customWidth="1"/>
    <col min="25" max="25" width="12.28515625" customWidth="1"/>
    <col min="26" max="26" width="7.42578125" customWidth="1"/>
    <col min="27" max="27" width="9.28515625" customWidth="1"/>
    <col min="28" max="28" width="6.7109375" customWidth="1"/>
    <col min="29" max="29" width="6.85546875" customWidth="1"/>
    <col min="30" max="30" width="7.42578125" customWidth="1"/>
    <col min="31" max="31" width="6.5703125" customWidth="1"/>
    <col min="32" max="32" width="8.85546875" customWidth="1"/>
    <col min="33" max="33" width="10.28515625" customWidth="1"/>
    <col min="34" max="34" width="7.28515625" customWidth="1"/>
    <col min="35" max="35" width="8.85546875" customWidth="1"/>
    <col min="36" max="36" width="6" customWidth="1"/>
    <col min="37" max="37" width="19.5703125" customWidth="1"/>
    <col min="38" max="38" width="7.42578125" customWidth="1"/>
    <col min="39" max="39" width="11.140625" customWidth="1"/>
    <col min="40" max="40" width="10.42578125" customWidth="1"/>
    <col min="41" max="41" width="9.5703125" customWidth="1"/>
    <col min="42" max="42" width="4.28515625" customWidth="1"/>
    <col min="43" max="43" width="5.5703125" customWidth="1"/>
    <col min="44" max="44" width="14.85546875" customWidth="1"/>
    <col min="45" max="45" width="9.28515625" customWidth="1"/>
    <col min="46" max="46" width="10.85546875" customWidth="1"/>
    <col min="47" max="47" width="13.85546875" customWidth="1"/>
    <col min="48" max="48" width="23" bestFit="1" customWidth="1"/>
    <col min="49" max="49" width="9.42578125" customWidth="1"/>
    <col min="50" max="50" width="24.85546875" bestFit="1" customWidth="1"/>
    <col min="51" max="51" width="4.42578125" customWidth="1"/>
    <col min="52" max="52" width="15.42578125" customWidth="1"/>
    <col min="53" max="53" width="15.28515625" customWidth="1"/>
    <col min="54" max="54" width="13.7109375" customWidth="1"/>
    <col min="55" max="55" width="4.42578125" customWidth="1"/>
    <col min="56" max="56" width="7" customWidth="1"/>
    <col min="57" max="57" width="12.7109375" customWidth="1"/>
    <col min="58" max="58" width="17.42578125" customWidth="1"/>
    <col min="59" max="59" width="5.5703125" customWidth="1"/>
    <col min="60" max="60" width="15.85546875" bestFit="1" customWidth="1"/>
    <col min="61" max="61" width="7.7109375" customWidth="1"/>
    <col min="62" max="62" width="14.140625" bestFit="1" customWidth="1"/>
    <col min="63" max="63" width="15.7109375" bestFit="1" customWidth="1"/>
    <col min="64" max="64" width="15" bestFit="1" customWidth="1"/>
    <col min="65" max="65" width="13.7109375" bestFit="1" customWidth="1"/>
    <col min="66" max="66" width="11.85546875" bestFit="1" customWidth="1"/>
  </cols>
  <sheetData>
    <row r="3" spans="1:22" x14ac:dyDescent="0.25">
      <c r="A3" s="8" t="s">
        <v>91</v>
      </c>
      <c r="B3" t="s">
        <v>93</v>
      </c>
      <c r="C3" t="s">
        <v>97</v>
      </c>
      <c r="D3" t="s">
        <v>98</v>
      </c>
      <c r="E3" t="s">
        <v>99</v>
      </c>
      <c r="F3" t="s">
        <v>102</v>
      </c>
      <c r="G3" t="s">
        <v>101</v>
      </c>
      <c r="J3" t="s">
        <v>101</v>
      </c>
      <c r="Q3" s="16" t="s">
        <v>91</v>
      </c>
      <c r="R3" s="16" t="s">
        <v>93</v>
      </c>
      <c r="S3" t="s">
        <v>101</v>
      </c>
    </row>
    <row r="4" spans="1:22" x14ac:dyDescent="0.25">
      <c r="A4" s="9" t="s">
        <v>24</v>
      </c>
      <c r="B4" s="10">
        <v>10940</v>
      </c>
      <c r="C4" s="10">
        <v>1367.5</v>
      </c>
      <c r="D4" s="10">
        <v>28</v>
      </c>
      <c r="E4" s="10">
        <v>5560</v>
      </c>
      <c r="F4" s="10">
        <v>8</v>
      </c>
      <c r="Q4" s="9" t="s">
        <v>75</v>
      </c>
      <c r="R4" s="10">
        <v>37</v>
      </c>
      <c r="S4" s="10"/>
      <c r="T4" s="10"/>
    </row>
    <row r="5" spans="1:22" x14ac:dyDescent="0.25">
      <c r="A5" s="9" t="s">
        <v>27</v>
      </c>
      <c r="B5" s="10">
        <v>5986</v>
      </c>
      <c r="C5" s="10">
        <v>2993</v>
      </c>
      <c r="D5" s="10">
        <v>786</v>
      </c>
      <c r="E5" s="10">
        <v>5200</v>
      </c>
      <c r="F5" s="10">
        <v>2</v>
      </c>
      <c r="Q5" s="9" t="s">
        <v>64</v>
      </c>
      <c r="R5" s="10">
        <v>87</v>
      </c>
      <c r="S5" s="10"/>
      <c r="T5" s="10"/>
    </row>
    <row r="6" spans="1:22" x14ac:dyDescent="0.25">
      <c r="A6" s="9" t="s">
        <v>25</v>
      </c>
      <c r="B6" s="10">
        <v>5607</v>
      </c>
      <c r="C6" s="10">
        <v>1869</v>
      </c>
      <c r="D6" s="10">
        <v>39</v>
      </c>
      <c r="E6" s="10">
        <v>5442</v>
      </c>
      <c r="F6" s="10">
        <v>3</v>
      </c>
      <c r="Q6" s="9" t="s">
        <v>36</v>
      </c>
      <c r="R6" s="10">
        <v>238</v>
      </c>
      <c r="S6" s="10"/>
      <c r="T6" s="10"/>
      <c r="U6" s="10"/>
      <c r="V6" s="10"/>
    </row>
    <row r="7" spans="1:22" x14ac:dyDescent="0.25">
      <c r="A7" s="9" t="s">
        <v>26</v>
      </c>
      <c r="B7" s="10">
        <v>5235</v>
      </c>
      <c r="C7" s="10">
        <v>523.5</v>
      </c>
      <c r="D7" s="10">
        <v>14</v>
      </c>
      <c r="E7" s="10">
        <v>2432</v>
      </c>
      <c r="F7" s="10">
        <v>10</v>
      </c>
      <c r="Q7" s="9" t="s">
        <v>38</v>
      </c>
      <c r="R7" s="10">
        <v>295</v>
      </c>
      <c r="S7" s="10"/>
      <c r="T7" s="10"/>
      <c r="U7" s="10"/>
      <c r="V7" s="10"/>
    </row>
    <row r="8" spans="1:22" x14ac:dyDescent="0.25">
      <c r="A8" s="9" t="s">
        <v>28</v>
      </c>
      <c r="B8" s="10">
        <v>3994</v>
      </c>
      <c r="C8" s="10">
        <v>234.94117647058823</v>
      </c>
      <c r="D8" s="10">
        <v>4</v>
      </c>
      <c r="E8" s="10">
        <v>3440</v>
      </c>
      <c r="F8" s="10">
        <v>17</v>
      </c>
      <c r="Q8" s="9" t="s">
        <v>31</v>
      </c>
      <c r="R8" s="10">
        <v>438</v>
      </c>
      <c r="S8" s="10"/>
      <c r="T8" s="10"/>
      <c r="U8" s="10"/>
      <c r="V8" s="10"/>
    </row>
    <row r="9" spans="1:22" x14ac:dyDescent="0.25">
      <c r="A9" s="9" t="s">
        <v>73</v>
      </c>
      <c r="B9" s="10">
        <v>1929</v>
      </c>
      <c r="C9" s="10">
        <v>643</v>
      </c>
      <c r="D9" s="10">
        <v>18</v>
      </c>
      <c r="E9" s="10">
        <v>1823</v>
      </c>
      <c r="F9" s="10">
        <v>3</v>
      </c>
      <c r="Q9" s="9" t="s">
        <v>33</v>
      </c>
      <c r="R9" s="10">
        <v>493</v>
      </c>
      <c r="S9" s="10"/>
      <c r="T9" s="10"/>
      <c r="U9" s="10"/>
      <c r="V9" s="10"/>
    </row>
    <row r="10" spans="1:22" x14ac:dyDescent="0.25">
      <c r="A10" s="9" t="s">
        <v>32</v>
      </c>
      <c r="B10" s="10">
        <v>1553</v>
      </c>
      <c r="C10" s="10">
        <v>776.5</v>
      </c>
      <c r="D10" s="10">
        <v>610</v>
      </c>
      <c r="E10" s="10">
        <v>943</v>
      </c>
      <c r="F10" s="10">
        <v>2</v>
      </c>
      <c r="Q10" s="9" t="s">
        <v>83</v>
      </c>
      <c r="R10" s="10">
        <v>496</v>
      </c>
      <c r="S10" s="10"/>
      <c r="T10" s="10"/>
      <c r="U10" s="10"/>
      <c r="V10" s="10"/>
    </row>
    <row r="11" spans="1:22" x14ac:dyDescent="0.25">
      <c r="A11" s="9" t="s">
        <v>30</v>
      </c>
      <c r="B11" s="10">
        <v>1508</v>
      </c>
      <c r="C11" s="10">
        <v>301.60000000000002</v>
      </c>
      <c r="D11" s="10">
        <v>7</v>
      </c>
      <c r="E11" s="10">
        <v>650</v>
      </c>
      <c r="F11" s="10">
        <v>5</v>
      </c>
      <c r="Q11" s="9" t="s">
        <v>35</v>
      </c>
      <c r="R11" s="10">
        <v>567</v>
      </c>
      <c r="S11" s="10"/>
      <c r="T11" s="10"/>
      <c r="U11" s="10"/>
      <c r="V11" s="10"/>
    </row>
    <row r="12" spans="1:22" x14ac:dyDescent="0.25">
      <c r="A12" s="9" t="s">
        <v>34</v>
      </c>
      <c r="B12" s="10">
        <v>1402</v>
      </c>
      <c r="C12" s="10">
        <v>701</v>
      </c>
      <c r="D12" s="10">
        <v>237</v>
      </c>
      <c r="E12" s="10">
        <v>1165</v>
      </c>
      <c r="F12" s="10">
        <v>2</v>
      </c>
      <c r="Q12" s="9" t="s">
        <v>29</v>
      </c>
      <c r="R12" s="10">
        <v>1240</v>
      </c>
      <c r="S12" s="10"/>
      <c r="T12" s="10"/>
      <c r="U12" s="10"/>
      <c r="V12" s="10"/>
    </row>
    <row r="13" spans="1:22" x14ac:dyDescent="0.25">
      <c r="A13" s="9" t="s">
        <v>78</v>
      </c>
      <c r="B13" s="10">
        <v>1312</v>
      </c>
      <c r="C13" s="10">
        <v>437.33333333333331</v>
      </c>
      <c r="D13" s="10">
        <v>34</v>
      </c>
      <c r="E13" s="10">
        <v>1234</v>
      </c>
      <c r="F13" s="10">
        <v>3</v>
      </c>
      <c r="Q13" s="9" t="s">
        <v>78</v>
      </c>
      <c r="R13" s="10">
        <v>1312</v>
      </c>
      <c r="S13" s="10"/>
      <c r="T13" s="10"/>
      <c r="U13" s="10"/>
      <c r="V13" s="10"/>
    </row>
    <row r="14" spans="1:22" x14ac:dyDescent="0.25">
      <c r="A14" s="9" t="s">
        <v>29</v>
      </c>
      <c r="B14" s="10">
        <v>1240</v>
      </c>
      <c r="C14" s="10">
        <v>413.33333333333331</v>
      </c>
      <c r="D14" s="10">
        <v>18</v>
      </c>
      <c r="E14" s="10">
        <v>1087</v>
      </c>
      <c r="F14" s="10">
        <v>3</v>
      </c>
      <c r="Q14" s="9" t="s">
        <v>34</v>
      </c>
      <c r="R14" s="10">
        <v>1402</v>
      </c>
      <c r="S14" s="10"/>
      <c r="T14" s="10"/>
      <c r="U14" s="10"/>
      <c r="V14" s="10"/>
    </row>
    <row r="15" spans="1:22" x14ac:dyDescent="0.25">
      <c r="A15" s="9" t="s">
        <v>35</v>
      </c>
      <c r="B15" s="10">
        <v>567</v>
      </c>
      <c r="C15" s="10">
        <v>283.5</v>
      </c>
      <c r="D15" s="10">
        <v>15</v>
      </c>
      <c r="E15" s="10">
        <v>552</v>
      </c>
      <c r="F15" s="10">
        <v>2</v>
      </c>
      <c r="Q15" s="9" t="s">
        <v>30</v>
      </c>
      <c r="R15" s="10">
        <v>1508</v>
      </c>
      <c r="S15" s="10"/>
      <c r="T15" s="10"/>
      <c r="U15" s="10"/>
      <c r="V15" s="10"/>
    </row>
    <row r="16" spans="1:22" x14ac:dyDescent="0.25">
      <c r="A16" s="9" t="s">
        <v>83</v>
      </c>
      <c r="B16" s="10">
        <v>496</v>
      </c>
      <c r="C16" s="10">
        <v>248</v>
      </c>
      <c r="D16" s="10">
        <v>16</v>
      </c>
      <c r="E16" s="10">
        <v>480</v>
      </c>
      <c r="F16" s="10">
        <v>2</v>
      </c>
      <c r="Q16" s="9" t="s">
        <v>32</v>
      </c>
      <c r="R16" s="10">
        <v>1553</v>
      </c>
      <c r="S16" s="10"/>
      <c r="T16" s="10"/>
      <c r="U16" s="10"/>
      <c r="V16" s="10"/>
    </row>
    <row r="17" spans="1:22" x14ac:dyDescent="0.25">
      <c r="A17" s="9" t="s">
        <v>33</v>
      </c>
      <c r="B17" s="10">
        <v>493</v>
      </c>
      <c r="C17" s="10">
        <v>246.5</v>
      </c>
      <c r="D17" s="10">
        <v>52</v>
      </c>
      <c r="E17" s="10">
        <v>441</v>
      </c>
      <c r="F17" s="10">
        <v>2</v>
      </c>
      <c r="Q17" s="9" t="s">
        <v>73</v>
      </c>
      <c r="R17" s="10">
        <v>1929</v>
      </c>
      <c r="S17" s="10"/>
      <c r="T17" s="10"/>
      <c r="U17" s="10"/>
      <c r="V17" s="10"/>
    </row>
    <row r="18" spans="1:22" x14ac:dyDescent="0.25">
      <c r="A18" s="9" t="s">
        <v>31</v>
      </c>
      <c r="B18" s="10">
        <v>438</v>
      </c>
      <c r="C18" s="10">
        <v>219</v>
      </c>
      <c r="D18" s="10">
        <v>22</v>
      </c>
      <c r="E18" s="10">
        <v>416</v>
      </c>
      <c r="F18" s="10">
        <v>2</v>
      </c>
      <c r="Q18" s="9" t="s">
        <v>28</v>
      </c>
      <c r="R18" s="10">
        <v>3994</v>
      </c>
      <c r="S18" s="10"/>
      <c r="T18" s="10"/>
      <c r="U18" s="10"/>
      <c r="V18" s="10"/>
    </row>
    <row r="19" spans="1:22" x14ac:dyDescent="0.25">
      <c r="A19" s="9" t="s">
        <v>38</v>
      </c>
      <c r="B19" s="10">
        <v>295</v>
      </c>
      <c r="C19" s="10">
        <v>147.5</v>
      </c>
      <c r="D19" s="10">
        <v>40</v>
      </c>
      <c r="E19" s="10">
        <v>255</v>
      </c>
      <c r="F19" s="10">
        <v>2</v>
      </c>
      <c r="Q19" s="9" t="s">
        <v>26</v>
      </c>
      <c r="R19" s="10">
        <v>5235</v>
      </c>
      <c r="S19" s="10"/>
      <c r="T19" s="10"/>
      <c r="U19" s="10"/>
      <c r="V19" s="10"/>
    </row>
    <row r="20" spans="1:22" x14ac:dyDescent="0.25">
      <c r="A20" s="9" t="s">
        <v>36</v>
      </c>
      <c r="B20" s="10">
        <v>238</v>
      </c>
      <c r="C20" s="10">
        <v>79.333333333333329</v>
      </c>
      <c r="D20" s="10">
        <v>47</v>
      </c>
      <c r="E20" s="10">
        <v>115</v>
      </c>
      <c r="F20" s="10">
        <v>3</v>
      </c>
      <c r="Q20" s="9" t="s">
        <v>25</v>
      </c>
      <c r="R20" s="10">
        <v>5607</v>
      </c>
      <c r="S20" s="10"/>
      <c r="T20" s="10"/>
      <c r="U20" s="10"/>
      <c r="V20" s="10"/>
    </row>
    <row r="21" spans="1:22" x14ac:dyDescent="0.25">
      <c r="A21" s="9" t="s">
        <v>64</v>
      </c>
      <c r="B21" s="10">
        <v>87</v>
      </c>
      <c r="C21" s="10">
        <v>43.5</v>
      </c>
      <c r="D21" s="10">
        <v>18</v>
      </c>
      <c r="E21" s="10">
        <v>69</v>
      </c>
      <c r="F21" s="10">
        <v>2</v>
      </c>
      <c r="Q21" s="9" t="s">
        <v>27</v>
      </c>
      <c r="R21" s="10">
        <v>5986</v>
      </c>
      <c r="S21" s="10"/>
      <c r="T21" s="10"/>
      <c r="U21" s="10"/>
      <c r="V21" s="10"/>
    </row>
    <row r="22" spans="1:22" x14ac:dyDescent="0.25">
      <c r="A22" s="9" t="s">
        <v>75</v>
      </c>
      <c r="B22" s="10">
        <v>37</v>
      </c>
      <c r="C22" s="10">
        <v>18.5</v>
      </c>
      <c r="D22" s="10">
        <v>6</v>
      </c>
      <c r="E22" s="10">
        <v>31</v>
      </c>
      <c r="F22" s="10">
        <v>2</v>
      </c>
      <c r="Q22" s="9" t="s">
        <v>24</v>
      </c>
      <c r="R22" s="10">
        <v>10940</v>
      </c>
      <c r="S22" s="10"/>
      <c r="T22" s="10"/>
      <c r="U22" s="10"/>
      <c r="V22" s="10"/>
    </row>
    <row r="23" spans="1:22" x14ac:dyDescent="0.25">
      <c r="A23" s="9" t="s">
        <v>92</v>
      </c>
      <c r="B23" s="10">
        <v>43357</v>
      </c>
      <c r="C23" s="10">
        <v>578.09333333333336</v>
      </c>
      <c r="D23" s="10">
        <v>4</v>
      </c>
      <c r="E23" s="10">
        <v>5560</v>
      </c>
      <c r="F23" s="10">
        <v>75</v>
      </c>
    </row>
    <row r="26" spans="1:22" x14ac:dyDescent="0.25">
      <c r="A26" s="8" t="s">
        <v>91</v>
      </c>
      <c r="B26" t="s">
        <v>173</v>
      </c>
      <c r="C26" t="s">
        <v>94</v>
      </c>
      <c r="D26" t="s">
        <v>95</v>
      </c>
      <c r="E26" t="s">
        <v>96</v>
      </c>
      <c r="F26" t="s">
        <v>172</v>
      </c>
      <c r="G26" t="s">
        <v>101</v>
      </c>
      <c r="Q26" s="16" t="s">
        <v>91</v>
      </c>
      <c r="R26" s="16" t="s">
        <v>173</v>
      </c>
      <c r="S26" t="s">
        <v>101</v>
      </c>
    </row>
    <row r="27" spans="1:22" x14ac:dyDescent="0.25">
      <c r="A27" s="9" t="s">
        <v>43</v>
      </c>
      <c r="B27" s="10">
        <v>143221</v>
      </c>
      <c r="C27" s="10">
        <v>5115.0357142857147</v>
      </c>
      <c r="D27" s="10">
        <v>200</v>
      </c>
      <c r="E27" s="10">
        <v>23237</v>
      </c>
      <c r="F27" s="10">
        <v>28</v>
      </c>
      <c r="Q27" s="9" t="s">
        <v>43</v>
      </c>
      <c r="R27" s="10">
        <v>143221</v>
      </c>
    </row>
    <row r="28" spans="1:22" x14ac:dyDescent="0.25">
      <c r="A28" s="9" t="s">
        <v>44</v>
      </c>
      <c r="B28" s="10">
        <v>23809</v>
      </c>
      <c r="C28" s="10">
        <v>11904.5</v>
      </c>
      <c r="D28" s="10">
        <v>68</v>
      </c>
      <c r="E28" s="10">
        <v>23741</v>
      </c>
      <c r="F28" s="10">
        <v>2</v>
      </c>
      <c r="Q28" s="9" t="s">
        <v>44</v>
      </c>
      <c r="R28" s="10">
        <v>23809</v>
      </c>
    </row>
    <row r="29" spans="1:22" x14ac:dyDescent="0.25">
      <c r="A29" s="9" t="s">
        <v>45</v>
      </c>
      <c r="B29" s="10">
        <v>18512</v>
      </c>
      <c r="C29" s="10">
        <v>440.76190476190476</v>
      </c>
      <c r="D29" s="10">
        <v>9</v>
      </c>
      <c r="E29" s="10">
        <v>5123</v>
      </c>
      <c r="F29" s="10">
        <v>42</v>
      </c>
      <c r="Q29" s="9" t="s">
        <v>45</v>
      </c>
      <c r="R29" s="10">
        <v>18512</v>
      </c>
    </row>
    <row r="30" spans="1:22" x14ac:dyDescent="0.25">
      <c r="A30" s="9" t="s">
        <v>150</v>
      </c>
      <c r="B30" s="10">
        <v>3156</v>
      </c>
      <c r="C30" s="10">
        <v>3156</v>
      </c>
      <c r="D30" s="10">
        <v>3156</v>
      </c>
      <c r="E30" s="10">
        <v>3156</v>
      </c>
      <c r="F30" s="10">
        <v>1</v>
      </c>
      <c r="Q30" s="9" t="s">
        <v>150</v>
      </c>
      <c r="R30" s="10">
        <v>3156</v>
      </c>
    </row>
    <row r="31" spans="1:22" x14ac:dyDescent="0.25">
      <c r="A31" s="9" t="s">
        <v>46</v>
      </c>
      <c r="B31" s="10">
        <v>576</v>
      </c>
      <c r="C31" s="10">
        <v>576</v>
      </c>
      <c r="D31" s="10">
        <v>576</v>
      </c>
      <c r="E31" s="10">
        <v>576</v>
      </c>
      <c r="F31" s="10">
        <v>1</v>
      </c>
      <c r="Q31" s="9" t="s">
        <v>46</v>
      </c>
      <c r="R31" s="10">
        <v>576</v>
      </c>
    </row>
    <row r="32" spans="1:22" x14ac:dyDescent="0.25">
      <c r="A32" s="9" t="s">
        <v>171</v>
      </c>
      <c r="B32" s="10">
        <v>33</v>
      </c>
      <c r="C32" s="10">
        <v>33</v>
      </c>
      <c r="D32" s="10">
        <v>33</v>
      </c>
      <c r="E32" s="10">
        <v>33</v>
      </c>
      <c r="F32" s="10">
        <v>1</v>
      </c>
      <c r="Q32" s="9" t="s">
        <v>171</v>
      </c>
      <c r="R32" s="10">
        <v>33</v>
      </c>
    </row>
    <row r="33" spans="1:19" x14ac:dyDescent="0.25">
      <c r="A33" s="9" t="s">
        <v>92</v>
      </c>
      <c r="B33" s="10">
        <v>189307</v>
      </c>
      <c r="C33" s="10">
        <v>2524.0933333333332</v>
      </c>
      <c r="D33" s="10">
        <v>9</v>
      </c>
      <c r="E33" s="10">
        <v>23741</v>
      </c>
      <c r="F33" s="10">
        <v>75</v>
      </c>
    </row>
    <row r="36" spans="1:19" x14ac:dyDescent="0.25">
      <c r="A36" s="8" t="s">
        <v>91</v>
      </c>
      <c r="B36" t="s">
        <v>175</v>
      </c>
      <c r="C36" t="s">
        <v>114</v>
      </c>
      <c r="D36" t="s">
        <v>176</v>
      </c>
      <c r="E36" t="s">
        <v>177</v>
      </c>
      <c r="F36" t="s">
        <v>174</v>
      </c>
      <c r="G36" t="s">
        <v>101</v>
      </c>
      <c r="Q36" s="16" t="s">
        <v>91</v>
      </c>
      <c r="R36" s="16" t="s">
        <v>175</v>
      </c>
      <c r="S36" t="s">
        <v>101</v>
      </c>
    </row>
    <row r="37" spans="1:19" x14ac:dyDescent="0.25">
      <c r="A37" s="9">
        <v>1975</v>
      </c>
      <c r="B37" s="10">
        <v>65</v>
      </c>
      <c r="C37" s="10">
        <v>65</v>
      </c>
      <c r="D37" s="10">
        <v>65</v>
      </c>
      <c r="E37" s="10">
        <v>65</v>
      </c>
      <c r="F37" s="10">
        <v>1</v>
      </c>
      <c r="Q37" s="9">
        <v>1975</v>
      </c>
      <c r="R37" s="10">
        <v>65</v>
      </c>
    </row>
    <row r="38" spans="1:19" x14ac:dyDescent="0.25">
      <c r="A38" s="9">
        <v>1994</v>
      </c>
      <c r="B38" s="10">
        <v>69</v>
      </c>
      <c r="C38" s="10">
        <v>69</v>
      </c>
      <c r="D38" s="10">
        <v>69</v>
      </c>
      <c r="E38" s="10">
        <v>69</v>
      </c>
      <c r="F38" s="10">
        <v>1</v>
      </c>
      <c r="Q38" s="9">
        <v>1994</v>
      </c>
      <c r="R38" s="10">
        <v>69</v>
      </c>
    </row>
    <row r="39" spans="1:19" x14ac:dyDescent="0.25">
      <c r="A39" s="9">
        <v>1995</v>
      </c>
      <c r="B39" s="10">
        <v>161</v>
      </c>
      <c r="C39" s="10">
        <v>80.5</v>
      </c>
      <c r="D39" s="10">
        <v>76</v>
      </c>
      <c r="E39" s="10">
        <v>85</v>
      </c>
      <c r="F39" s="10">
        <v>2</v>
      </c>
      <c r="Q39" s="9">
        <v>1995</v>
      </c>
      <c r="R39" s="10">
        <v>161</v>
      </c>
    </row>
    <row r="40" spans="1:19" x14ac:dyDescent="0.25">
      <c r="A40" s="9">
        <v>1996</v>
      </c>
      <c r="B40" s="10">
        <v>143</v>
      </c>
      <c r="C40" s="10">
        <v>71.5</v>
      </c>
      <c r="D40" s="10">
        <v>65</v>
      </c>
      <c r="E40" s="10">
        <v>78</v>
      </c>
      <c r="F40" s="10">
        <v>2</v>
      </c>
      <c r="Q40" s="9">
        <v>1996</v>
      </c>
      <c r="R40" s="10">
        <v>143</v>
      </c>
    </row>
    <row r="41" spans="1:19" x14ac:dyDescent="0.25">
      <c r="A41" s="9">
        <v>1997</v>
      </c>
      <c r="B41" s="10">
        <v>336</v>
      </c>
      <c r="C41" s="10">
        <v>84</v>
      </c>
      <c r="D41" s="10">
        <v>77</v>
      </c>
      <c r="E41" s="10">
        <v>91</v>
      </c>
      <c r="F41" s="10">
        <v>4</v>
      </c>
      <c r="Q41" s="9">
        <v>1997</v>
      </c>
      <c r="R41" s="10">
        <v>336</v>
      </c>
    </row>
    <row r="42" spans="1:19" x14ac:dyDescent="0.25">
      <c r="A42" s="9">
        <v>1998</v>
      </c>
      <c r="B42" s="10">
        <v>473</v>
      </c>
      <c r="C42" s="10">
        <v>78.833333333333329</v>
      </c>
      <c r="D42" s="10">
        <v>66</v>
      </c>
      <c r="E42" s="10">
        <v>86</v>
      </c>
      <c r="F42" s="10">
        <v>6</v>
      </c>
      <c r="Q42" s="9">
        <v>1998</v>
      </c>
      <c r="R42" s="10">
        <v>473</v>
      </c>
    </row>
    <row r="43" spans="1:19" x14ac:dyDescent="0.25">
      <c r="A43" s="9">
        <v>1999</v>
      </c>
      <c r="B43" s="10">
        <v>689</v>
      </c>
      <c r="C43" s="10">
        <v>76.555555555555557</v>
      </c>
      <c r="D43" s="10">
        <v>65</v>
      </c>
      <c r="E43" s="10">
        <v>94</v>
      </c>
      <c r="F43" s="10">
        <v>9</v>
      </c>
      <c r="Q43" s="9">
        <v>1999</v>
      </c>
      <c r="R43" s="10">
        <v>689</v>
      </c>
    </row>
    <row r="44" spans="1:19" x14ac:dyDescent="0.25">
      <c r="A44" s="9">
        <v>2000</v>
      </c>
      <c r="B44" s="10">
        <v>403</v>
      </c>
      <c r="C44" s="10">
        <v>80.599999999999994</v>
      </c>
      <c r="D44" s="10">
        <v>68</v>
      </c>
      <c r="E44" s="10">
        <v>90</v>
      </c>
      <c r="F44" s="10">
        <v>5</v>
      </c>
      <c r="Q44" s="9">
        <v>2000</v>
      </c>
      <c r="R44" s="10">
        <v>403</v>
      </c>
    </row>
    <row r="45" spans="1:19" x14ac:dyDescent="0.25">
      <c r="A45" s="9">
        <v>2001</v>
      </c>
      <c r="B45" s="10">
        <v>161</v>
      </c>
      <c r="C45" s="10">
        <v>80.5</v>
      </c>
      <c r="D45" s="10">
        <v>71</v>
      </c>
      <c r="E45" s="10">
        <v>90</v>
      </c>
      <c r="F45" s="10">
        <v>2</v>
      </c>
      <c r="Q45" s="9">
        <v>2001</v>
      </c>
      <c r="R45" s="10">
        <v>161</v>
      </c>
    </row>
    <row r="46" spans="1:19" x14ac:dyDescent="0.25">
      <c r="A46" s="9">
        <v>2002</v>
      </c>
      <c r="B46" s="10">
        <v>83</v>
      </c>
      <c r="C46" s="10">
        <v>83</v>
      </c>
      <c r="D46" s="10">
        <v>83</v>
      </c>
      <c r="E46" s="10">
        <v>83</v>
      </c>
      <c r="F46" s="10">
        <v>1</v>
      </c>
      <c r="Q46" s="9">
        <v>2002</v>
      </c>
      <c r="R46" s="10">
        <v>83</v>
      </c>
    </row>
    <row r="47" spans="1:19" x14ac:dyDescent="0.25">
      <c r="A47" s="9">
        <v>2003</v>
      </c>
      <c r="B47" s="10">
        <v>173</v>
      </c>
      <c r="C47" s="10">
        <v>86.5</v>
      </c>
      <c r="D47" s="10">
        <v>86</v>
      </c>
      <c r="E47" s="10">
        <v>87</v>
      </c>
      <c r="F47" s="10">
        <v>2</v>
      </c>
      <c r="Q47" s="9">
        <v>2003</v>
      </c>
      <c r="R47" s="10">
        <v>173</v>
      </c>
    </row>
    <row r="48" spans="1:19" x14ac:dyDescent="0.25">
      <c r="A48" s="9">
        <v>2004</v>
      </c>
      <c r="B48" s="10">
        <v>516</v>
      </c>
      <c r="C48" s="10">
        <v>86</v>
      </c>
      <c r="D48" s="10">
        <v>65</v>
      </c>
      <c r="E48" s="10">
        <v>95</v>
      </c>
      <c r="F48" s="10">
        <v>6</v>
      </c>
      <c r="Q48" s="9">
        <v>2004</v>
      </c>
      <c r="R48" s="10">
        <v>516</v>
      </c>
    </row>
    <row r="49" spans="1:18" x14ac:dyDescent="0.25">
      <c r="A49" s="9">
        <v>2005</v>
      </c>
      <c r="B49" s="10">
        <v>505</v>
      </c>
      <c r="C49" s="10">
        <v>84.166666666666671</v>
      </c>
      <c r="D49" s="10">
        <v>78</v>
      </c>
      <c r="E49" s="10">
        <v>89</v>
      </c>
      <c r="F49" s="10">
        <v>6</v>
      </c>
      <c r="Q49" s="9">
        <v>2005</v>
      </c>
      <c r="R49" s="10">
        <v>505</v>
      </c>
    </row>
    <row r="50" spans="1:18" x14ac:dyDescent="0.25">
      <c r="A50" s="9">
        <v>2006</v>
      </c>
      <c r="B50" s="10">
        <v>504</v>
      </c>
      <c r="C50" s="10">
        <v>72</v>
      </c>
      <c r="D50" s="10">
        <v>55</v>
      </c>
      <c r="E50" s="10">
        <v>84</v>
      </c>
      <c r="F50" s="10">
        <v>7</v>
      </c>
      <c r="Q50" s="9">
        <v>2006</v>
      </c>
      <c r="R50" s="10">
        <v>504</v>
      </c>
    </row>
    <row r="51" spans="1:18" x14ac:dyDescent="0.25">
      <c r="A51" s="9">
        <v>2007</v>
      </c>
      <c r="B51" s="10">
        <v>75</v>
      </c>
      <c r="C51" s="10">
        <v>75</v>
      </c>
      <c r="D51" s="10">
        <v>75</v>
      </c>
      <c r="E51" s="10">
        <v>75</v>
      </c>
      <c r="F51" s="10">
        <v>1</v>
      </c>
      <c r="I51" s="9"/>
      <c r="J51" s="10"/>
      <c r="Q51" s="9">
        <v>2007</v>
      </c>
      <c r="R51" s="10">
        <v>75</v>
      </c>
    </row>
    <row r="52" spans="1:18" x14ac:dyDescent="0.25">
      <c r="A52" s="9">
        <v>2008</v>
      </c>
      <c r="B52" s="10">
        <v>236</v>
      </c>
      <c r="C52" s="10">
        <v>78.666666666666671</v>
      </c>
      <c r="D52" s="10">
        <v>56</v>
      </c>
      <c r="E52" s="10">
        <v>97</v>
      </c>
      <c r="F52" s="10">
        <v>3</v>
      </c>
      <c r="I52" s="9"/>
      <c r="J52" s="10"/>
      <c r="Q52" s="9">
        <v>2008</v>
      </c>
      <c r="R52" s="10">
        <v>236</v>
      </c>
    </row>
    <row r="53" spans="1:18" x14ac:dyDescent="0.25">
      <c r="A53" s="9">
        <v>2009</v>
      </c>
      <c r="B53" s="10">
        <v>199</v>
      </c>
      <c r="C53" s="10">
        <v>66.333333333333329</v>
      </c>
      <c r="D53" s="10">
        <v>47</v>
      </c>
      <c r="E53" s="10">
        <v>92</v>
      </c>
      <c r="F53" s="10">
        <v>3</v>
      </c>
      <c r="J53" s="10"/>
      <c r="Q53" s="9">
        <v>2009</v>
      </c>
      <c r="R53" s="10">
        <v>199</v>
      </c>
    </row>
    <row r="54" spans="1:18" x14ac:dyDescent="0.25">
      <c r="A54" s="9">
        <v>2010</v>
      </c>
      <c r="B54" s="10">
        <v>342</v>
      </c>
      <c r="C54" s="10">
        <v>85.5</v>
      </c>
      <c r="D54" s="10">
        <v>79</v>
      </c>
      <c r="E54" s="10">
        <v>93</v>
      </c>
      <c r="F54" s="10">
        <v>4</v>
      </c>
      <c r="Q54" s="9">
        <v>2010</v>
      </c>
      <c r="R54" s="10">
        <v>342</v>
      </c>
    </row>
    <row r="55" spans="1:18" x14ac:dyDescent="0.25">
      <c r="A55" s="9">
        <v>2011</v>
      </c>
      <c r="B55" s="10">
        <v>71</v>
      </c>
      <c r="C55" s="10">
        <v>71</v>
      </c>
      <c r="D55" s="10">
        <v>71</v>
      </c>
      <c r="E55" s="10">
        <v>71</v>
      </c>
      <c r="F55" s="10">
        <v>1</v>
      </c>
      <c r="Q55" s="9">
        <v>2011</v>
      </c>
      <c r="R55" s="10">
        <v>71</v>
      </c>
    </row>
    <row r="56" spans="1:18" x14ac:dyDescent="0.25">
      <c r="A56" s="9">
        <v>2013</v>
      </c>
      <c r="B56" s="10">
        <v>226</v>
      </c>
      <c r="C56" s="10">
        <v>75.333333333333329</v>
      </c>
      <c r="D56" s="10">
        <v>67</v>
      </c>
      <c r="E56" s="10">
        <v>91</v>
      </c>
      <c r="F56" s="10">
        <v>3</v>
      </c>
      <c r="Q56" s="9">
        <v>2013</v>
      </c>
      <c r="R56" s="10">
        <v>226</v>
      </c>
    </row>
    <row r="57" spans="1:18" x14ac:dyDescent="0.25">
      <c r="A57" s="9">
        <v>2015</v>
      </c>
      <c r="B57" s="10">
        <v>123</v>
      </c>
      <c r="C57" s="10">
        <v>61.5</v>
      </c>
      <c r="D57" s="10">
        <v>32</v>
      </c>
      <c r="E57" s="10">
        <v>91</v>
      </c>
      <c r="F57" s="10">
        <v>2</v>
      </c>
      <c r="Q57" s="9">
        <v>2015</v>
      </c>
      <c r="R57" s="10">
        <v>123</v>
      </c>
    </row>
    <row r="58" spans="1:18" x14ac:dyDescent="0.25">
      <c r="A58" s="9">
        <v>2016</v>
      </c>
      <c r="B58" s="10">
        <v>137</v>
      </c>
      <c r="C58" s="10">
        <v>68.5</v>
      </c>
      <c r="D58" s="10">
        <v>65</v>
      </c>
      <c r="E58" s="10">
        <v>72</v>
      </c>
      <c r="F58" s="10">
        <v>2</v>
      </c>
      <c r="Q58" s="9">
        <v>2016</v>
      </c>
      <c r="R58" s="10">
        <v>137</v>
      </c>
    </row>
    <row r="59" spans="1:18" x14ac:dyDescent="0.25">
      <c r="A59" s="9">
        <v>2019</v>
      </c>
      <c r="B59" s="10">
        <v>58</v>
      </c>
      <c r="C59" s="10">
        <v>58</v>
      </c>
      <c r="D59" s="10">
        <v>58</v>
      </c>
      <c r="E59" s="10">
        <v>58</v>
      </c>
      <c r="F59" s="10">
        <v>1</v>
      </c>
      <c r="Q59" s="9">
        <v>2019</v>
      </c>
      <c r="R59" s="10">
        <v>58</v>
      </c>
    </row>
    <row r="60" spans="1:18" x14ac:dyDescent="0.25">
      <c r="A60" s="9">
        <v>2021</v>
      </c>
      <c r="B60" s="10">
        <v>72</v>
      </c>
      <c r="C60" s="10">
        <v>72</v>
      </c>
      <c r="D60" s="10">
        <v>72</v>
      </c>
      <c r="E60" s="10">
        <v>72</v>
      </c>
      <c r="F60" s="10">
        <v>1</v>
      </c>
      <c r="Q60" s="9">
        <v>2021</v>
      </c>
      <c r="R60" s="10">
        <v>72</v>
      </c>
    </row>
    <row r="61" spans="1:18" x14ac:dyDescent="0.25">
      <c r="A61" s="9" t="s">
        <v>92</v>
      </c>
      <c r="B61" s="10">
        <v>5820</v>
      </c>
      <c r="C61" s="10">
        <v>77.599999999999994</v>
      </c>
      <c r="D61" s="10">
        <v>32</v>
      </c>
      <c r="E61" s="10">
        <v>97</v>
      </c>
      <c r="F61" s="10">
        <v>75</v>
      </c>
      <c r="Q61" s="9"/>
      <c r="R61" s="10"/>
    </row>
    <row r="62" spans="1:18" x14ac:dyDescent="0.25">
      <c r="Q62" s="9"/>
      <c r="R62" s="10"/>
    </row>
    <row r="63" spans="1:18" x14ac:dyDescent="0.25">
      <c r="Q63" s="9"/>
      <c r="R63" s="10"/>
    </row>
    <row r="64" spans="1:18" x14ac:dyDescent="0.25">
      <c r="Q64" s="9"/>
      <c r="R64" s="10"/>
    </row>
    <row r="65" spans="1:18" x14ac:dyDescent="0.25">
      <c r="Q65" s="9"/>
      <c r="R65" s="10"/>
    </row>
    <row r="66" spans="1:18" x14ac:dyDescent="0.25">
      <c r="Q66" s="9"/>
      <c r="R66" s="10"/>
    </row>
    <row r="67" spans="1:18" x14ac:dyDescent="0.25">
      <c r="Q67" s="9"/>
      <c r="R67" s="10"/>
    </row>
    <row r="68" spans="1:18" x14ac:dyDescent="0.25">
      <c r="Q68" s="9"/>
      <c r="R68" s="10"/>
    </row>
    <row r="69" spans="1:18" x14ac:dyDescent="0.25">
      <c r="Q69" s="9"/>
      <c r="R69" s="10"/>
    </row>
    <row r="73" spans="1:18" x14ac:dyDescent="0.25">
      <c r="A73" s="8" t="s">
        <v>91</v>
      </c>
      <c r="B73" t="s">
        <v>100</v>
      </c>
      <c r="C73" t="s">
        <v>94</v>
      </c>
      <c r="D73" t="s">
        <v>101</v>
      </c>
    </row>
    <row r="74" spans="1:18" x14ac:dyDescent="0.25">
      <c r="A74" s="11" t="s">
        <v>103</v>
      </c>
      <c r="B74" s="10">
        <v>120</v>
      </c>
      <c r="C74" s="10">
        <v>512</v>
      </c>
    </row>
    <row r="75" spans="1:18" x14ac:dyDescent="0.25">
      <c r="A75" s="11" t="s">
        <v>104</v>
      </c>
      <c r="B75" s="10">
        <v>552</v>
      </c>
      <c r="C75" s="10">
        <v>2357</v>
      </c>
    </row>
    <row r="76" spans="1:18" x14ac:dyDescent="0.25">
      <c r="A76" s="11" t="s">
        <v>105</v>
      </c>
      <c r="B76" s="10">
        <v>147</v>
      </c>
      <c r="C76" s="10">
        <v>627</v>
      </c>
    </row>
    <row r="77" spans="1:18" x14ac:dyDescent="0.25">
      <c r="A77" s="11" t="s">
        <v>106</v>
      </c>
      <c r="B77" s="10">
        <v>393.83333333333331</v>
      </c>
      <c r="C77" s="10">
        <v>1680.8333333333333</v>
      </c>
    </row>
    <row r="78" spans="1:18" x14ac:dyDescent="0.25">
      <c r="A78" s="11" t="s">
        <v>107</v>
      </c>
      <c r="B78" s="10">
        <v>419.13333333333333</v>
      </c>
      <c r="C78" s="10">
        <v>1802.7333333333333</v>
      </c>
    </row>
    <row r="79" spans="1:18" x14ac:dyDescent="0.25">
      <c r="A79" s="11" t="s">
        <v>108</v>
      </c>
      <c r="B79" s="10">
        <v>808.0454545454545</v>
      </c>
      <c r="C79" s="10">
        <v>3451.1363636363635</v>
      </c>
    </row>
    <row r="80" spans="1:18" x14ac:dyDescent="0.25">
      <c r="A80" s="11" t="s">
        <v>109</v>
      </c>
      <c r="B80" s="10">
        <v>746.63636363636363</v>
      </c>
      <c r="C80" s="10">
        <v>3187.7272727272725</v>
      </c>
    </row>
    <row r="81" spans="1:3" x14ac:dyDescent="0.25">
      <c r="A81" s="11" t="s">
        <v>92</v>
      </c>
      <c r="B81" s="10">
        <v>593.265625</v>
      </c>
      <c r="C81" s="10">
        <v>2536.3125</v>
      </c>
    </row>
    <row r="84" spans="1:3" x14ac:dyDescent="0.25">
      <c r="A84" s="8" t="s">
        <v>91</v>
      </c>
      <c r="B84" t="s">
        <v>114</v>
      </c>
      <c r="C84" t="s">
        <v>101</v>
      </c>
    </row>
    <row r="85" spans="1:3" x14ac:dyDescent="0.25">
      <c r="A85" s="9" t="s">
        <v>115</v>
      </c>
      <c r="B85" s="10">
        <v>77.694444444444443</v>
      </c>
    </row>
    <row r="86" spans="1:3" x14ac:dyDescent="0.25">
      <c r="A86" s="9" t="s">
        <v>116</v>
      </c>
      <c r="B86" s="10">
        <v>77.666666666666671</v>
      </c>
    </row>
    <row r="87" spans="1:3" x14ac:dyDescent="0.25">
      <c r="A87" s="9" t="s">
        <v>117</v>
      </c>
      <c r="B87" s="10">
        <v>70.5</v>
      </c>
    </row>
    <row r="88" spans="1:3" x14ac:dyDescent="0.25">
      <c r="A88" s="9" t="s">
        <v>118</v>
      </c>
      <c r="B88" s="10">
        <v>87</v>
      </c>
    </row>
    <row r="89" spans="1:3" x14ac:dyDescent="0.25">
      <c r="A89" s="9" t="s">
        <v>119</v>
      </c>
      <c r="B89" s="10">
        <v>47</v>
      </c>
    </row>
    <row r="90" spans="1:3" x14ac:dyDescent="0.25">
      <c r="A90" s="9" t="s">
        <v>120</v>
      </c>
      <c r="B90" s="10">
        <v>69</v>
      </c>
    </row>
    <row r="91" spans="1:3" x14ac:dyDescent="0.25">
      <c r="A91" s="9" t="s">
        <v>121</v>
      </c>
      <c r="B91" s="10">
        <v>85</v>
      </c>
    </row>
    <row r="92" spans="1:3" x14ac:dyDescent="0.25">
      <c r="A92" s="9" t="s">
        <v>122</v>
      </c>
      <c r="B92" s="10">
        <v>83.333333333333329</v>
      </c>
    </row>
    <row r="93" spans="1:3" x14ac:dyDescent="0.25">
      <c r="A93" s="9" t="s">
        <v>123</v>
      </c>
      <c r="B93" s="10">
        <v>76</v>
      </c>
    </row>
    <row r="94" spans="1:3" x14ac:dyDescent="0.25">
      <c r="A94" s="9" t="s">
        <v>124</v>
      </c>
      <c r="B94" s="10">
        <v>73</v>
      </c>
    </row>
    <row r="95" spans="1:3" x14ac:dyDescent="0.25">
      <c r="A95" s="9" t="s">
        <v>125</v>
      </c>
      <c r="B95" s="10">
        <v>65</v>
      </c>
    </row>
    <row r="96" spans="1:3" x14ac:dyDescent="0.25">
      <c r="A96" s="9" t="s">
        <v>126</v>
      </c>
      <c r="B96" s="10">
        <v>87</v>
      </c>
    </row>
    <row r="97" spans="1:3" x14ac:dyDescent="0.25">
      <c r="A97" s="9" t="s">
        <v>127</v>
      </c>
      <c r="B97" s="10">
        <v>76</v>
      </c>
    </row>
    <row r="98" spans="1:3" x14ac:dyDescent="0.25">
      <c r="A98" s="9" t="s">
        <v>128</v>
      </c>
      <c r="B98" s="10">
        <v>90</v>
      </c>
    </row>
    <row r="99" spans="1:3" x14ac:dyDescent="0.25">
      <c r="A99" s="9" t="s">
        <v>129</v>
      </c>
      <c r="B99" s="10">
        <v>89</v>
      </c>
    </row>
    <row r="100" spans="1:3" x14ac:dyDescent="0.25">
      <c r="A100" s="9" t="s">
        <v>130</v>
      </c>
      <c r="B100" s="10">
        <v>84</v>
      </c>
    </row>
    <row r="101" spans="1:3" x14ac:dyDescent="0.25">
      <c r="A101" s="9" t="s">
        <v>92</v>
      </c>
      <c r="B101" s="10">
        <v>77.671875</v>
      </c>
    </row>
    <row r="104" spans="1:3" x14ac:dyDescent="0.25">
      <c r="A104" s="8" t="s">
        <v>91</v>
      </c>
      <c r="B104" t="s">
        <v>100</v>
      </c>
      <c r="C104" t="s">
        <v>101</v>
      </c>
    </row>
    <row r="105" spans="1:3" x14ac:dyDescent="0.25">
      <c r="A105" s="9" t="s">
        <v>131</v>
      </c>
      <c r="B105" s="10">
        <v>56.159090909090907</v>
      </c>
    </row>
    <row r="106" spans="1:3" x14ac:dyDescent="0.25">
      <c r="A106" s="9" t="s">
        <v>132</v>
      </c>
      <c r="B106" s="10">
        <v>337.25</v>
      </c>
    </row>
    <row r="107" spans="1:3" x14ac:dyDescent="0.25">
      <c r="A107" s="9" t="s">
        <v>133</v>
      </c>
      <c r="B107" s="10">
        <v>601</v>
      </c>
    </row>
    <row r="108" spans="1:3" x14ac:dyDescent="0.25">
      <c r="A108" s="9" t="s">
        <v>134</v>
      </c>
      <c r="B108" s="10">
        <v>771</v>
      </c>
    </row>
    <row r="109" spans="1:3" x14ac:dyDescent="0.25">
      <c r="A109" s="9" t="s">
        <v>135</v>
      </c>
      <c r="B109" s="10">
        <v>1002.4</v>
      </c>
    </row>
    <row r="110" spans="1:3" x14ac:dyDescent="0.25">
      <c r="A110" s="9" t="s">
        <v>136</v>
      </c>
      <c r="B110" s="10">
        <v>1330</v>
      </c>
    </row>
    <row r="111" spans="1:3" x14ac:dyDescent="0.25">
      <c r="A111" s="9" t="s">
        <v>137</v>
      </c>
      <c r="B111" s="10">
        <v>2432</v>
      </c>
    </row>
    <row r="112" spans="1:3" x14ac:dyDescent="0.25">
      <c r="A112" s="9" t="s">
        <v>138</v>
      </c>
      <c r="B112" s="10">
        <v>2989</v>
      </c>
    </row>
    <row r="113" spans="1:2" x14ac:dyDescent="0.25">
      <c r="A113" s="9" t="s">
        <v>139</v>
      </c>
      <c r="B113" s="10">
        <v>3440</v>
      </c>
    </row>
    <row r="114" spans="1:2" x14ac:dyDescent="0.25">
      <c r="A114" s="9" t="s">
        <v>140</v>
      </c>
      <c r="B114" s="10">
        <v>5200</v>
      </c>
    </row>
    <row r="115" spans="1:2" x14ac:dyDescent="0.25">
      <c r="A115" s="9" t="s">
        <v>141</v>
      </c>
      <c r="B115" s="10">
        <v>5501</v>
      </c>
    </row>
    <row r="116" spans="1:2" x14ac:dyDescent="0.25">
      <c r="A116" s="9" t="s">
        <v>92</v>
      </c>
      <c r="B116" s="10">
        <v>593.265625</v>
      </c>
    </row>
  </sheetData>
  <sortState xmlns:xlrd2="http://schemas.microsoft.com/office/spreadsheetml/2017/richdata2" ref="Q27:S32">
    <sortCondition descending="1" ref="R28:R32"/>
  </sortState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69"/>
  <sheetViews>
    <sheetView topLeftCell="A31" workbookViewId="0">
      <selection activeCell="N45" sqref="N45"/>
    </sheetView>
  </sheetViews>
  <sheetFormatPr defaultRowHeight="15" x14ac:dyDescent="0.25"/>
  <cols>
    <col min="1" max="1" width="17.28515625" customWidth="1"/>
    <col min="2" max="2" width="11.28515625" customWidth="1"/>
    <col min="3" max="3" width="8.85546875" customWidth="1"/>
    <col min="4" max="4" width="24" customWidth="1"/>
    <col min="5" max="5" width="18.7109375" customWidth="1"/>
    <col min="6" max="6" width="13.42578125" customWidth="1"/>
    <col min="7" max="7" width="14" customWidth="1"/>
    <col min="8" max="8" width="13.85546875" customWidth="1"/>
    <col min="9" max="9" width="19.140625" customWidth="1"/>
  </cols>
  <sheetData>
    <row r="2" spans="1:8" x14ac:dyDescent="0.25">
      <c r="A2" s="8" t="s">
        <v>91</v>
      </c>
      <c r="B2" t="s">
        <v>182</v>
      </c>
      <c r="C2" t="s">
        <v>97</v>
      </c>
      <c r="D2" t="s">
        <v>178</v>
      </c>
      <c r="E2" s="15" t="s">
        <v>179</v>
      </c>
      <c r="F2" s="15" t="s">
        <v>180</v>
      </c>
      <c r="G2" s="15" t="s">
        <v>181</v>
      </c>
      <c r="H2" s="15" t="s">
        <v>183</v>
      </c>
    </row>
    <row r="3" spans="1:8" x14ac:dyDescent="0.25">
      <c r="A3" s="9" t="s">
        <v>36</v>
      </c>
      <c r="B3" s="10">
        <v>3</v>
      </c>
      <c r="C3" s="10">
        <v>79.333333333333329</v>
      </c>
      <c r="D3" s="10">
        <v>776.22222222222263</v>
      </c>
      <c r="E3">
        <f>(B3*D3)</f>
        <v>2328.6666666666679</v>
      </c>
      <c r="F3">
        <f>(C3-$C$22)^2*B3</f>
        <v>746284.61280000012</v>
      </c>
    </row>
    <row r="4" spans="1:8" x14ac:dyDescent="0.25">
      <c r="A4" s="9" t="s">
        <v>25</v>
      </c>
      <c r="B4" s="10">
        <v>3</v>
      </c>
      <c r="C4" s="10">
        <v>1869</v>
      </c>
      <c r="D4" s="10">
        <v>6384426</v>
      </c>
      <c r="E4">
        <f t="shared" ref="E4:E21" si="0">(B4*D4)</f>
        <v>19153278</v>
      </c>
      <c r="F4">
        <f t="shared" ref="F4:F21" si="1">(C4-$C$22)^2*B4</f>
        <v>4999320.0661333343</v>
      </c>
    </row>
    <row r="5" spans="1:8" x14ac:dyDescent="0.25">
      <c r="A5" s="9" t="s">
        <v>35</v>
      </c>
      <c r="B5" s="10">
        <v>2</v>
      </c>
      <c r="C5" s="10">
        <v>283.5</v>
      </c>
      <c r="D5" s="10">
        <v>72092.25</v>
      </c>
      <c r="E5">
        <f t="shared" si="0"/>
        <v>144184.5</v>
      </c>
      <c r="F5">
        <f t="shared" si="1"/>
        <v>173570.46408888893</v>
      </c>
    </row>
    <row r="6" spans="1:8" x14ac:dyDescent="0.25">
      <c r="A6" s="9" t="s">
        <v>78</v>
      </c>
      <c r="B6" s="10">
        <v>3</v>
      </c>
      <c r="C6" s="10">
        <v>437.33333333333331</v>
      </c>
      <c r="D6" s="10">
        <v>317355.55555555556</v>
      </c>
      <c r="E6">
        <f t="shared" si="0"/>
        <v>952066.66666666674</v>
      </c>
      <c r="F6">
        <f t="shared" si="1"/>
        <v>59440.132800000043</v>
      </c>
    </row>
    <row r="7" spans="1:8" x14ac:dyDescent="0.25">
      <c r="A7" s="9" t="s">
        <v>30</v>
      </c>
      <c r="B7" s="10">
        <v>5</v>
      </c>
      <c r="C7" s="10">
        <v>301.60000000000002</v>
      </c>
      <c r="D7" s="10">
        <v>50577.839999999982</v>
      </c>
      <c r="E7">
        <f t="shared" si="0"/>
        <v>252889.1999999999</v>
      </c>
      <c r="F7">
        <f t="shared" si="1"/>
        <v>382242.81688888895</v>
      </c>
    </row>
    <row r="8" spans="1:8" x14ac:dyDescent="0.25">
      <c r="A8" s="9" t="s">
        <v>29</v>
      </c>
      <c r="B8" s="10">
        <v>3</v>
      </c>
      <c r="C8" s="10">
        <v>413.33333333333331</v>
      </c>
      <c r="D8" s="10">
        <v>229194.88888888888</v>
      </c>
      <c r="E8">
        <f t="shared" si="0"/>
        <v>687584.66666666663</v>
      </c>
      <c r="F8">
        <f t="shared" si="1"/>
        <v>81437.572800000038</v>
      </c>
    </row>
    <row r="9" spans="1:8" x14ac:dyDescent="0.25">
      <c r="A9" s="9" t="s">
        <v>83</v>
      </c>
      <c r="B9" s="10">
        <v>2</v>
      </c>
      <c r="C9" s="10">
        <v>248</v>
      </c>
      <c r="D9" s="10">
        <v>53824</v>
      </c>
      <c r="E9">
        <f t="shared" si="0"/>
        <v>107648</v>
      </c>
      <c r="F9">
        <f t="shared" si="1"/>
        <v>217923.21742222225</v>
      </c>
    </row>
    <row r="10" spans="1:8" x14ac:dyDescent="0.25">
      <c r="A10" s="9" t="s">
        <v>28</v>
      </c>
      <c r="B10" s="10">
        <v>17</v>
      </c>
      <c r="C10" s="10">
        <v>234.94117647058823</v>
      </c>
      <c r="D10" s="10">
        <v>642505.23183390999</v>
      </c>
      <c r="E10">
        <f t="shared" si="0"/>
        <v>10922588.94117647</v>
      </c>
      <c r="F10">
        <f t="shared" si="1"/>
        <v>2001807.8469124187</v>
      </c>
    </row>
    <row r="11" spans="1:8" x14ac:dyDescent="0.25">
      <c r="A11" s="9" t="s">
        <v>75</v>
      </c>
      <c r="B11" s="10">
        <v>2</v>
      </c>
      <c r="C11" s="10">
        <v>18.5</v>
      </c>
      <c r="D11" s="10">
        <v>156.25</v>
      </c>
      <c r="E11">
        <f t="shared" si="0"/>
        <v>312.5</v>
      </c>
      <c r="F11">
        <f t="shared" si="1"/>
        <v>626289.3974222223</v>
      </c>
    </row>
    <row r="12" spans="1:8" x14ac:dyDescent="0.25">
      <c r="A12" s="9" t="s">
        <v>24</v>
      </c>
      <c r="B12" s="10">
        <v>8</v>
      </c>
      <c r="C12" s="10">
        <v>1367.5</v>
      </c>
      <c r="D12" s="10">
        <v>3372282.5</v>
      </c>
      <c r="E12">
        <f t="shared" si="0"/>
        <v>26978260</v>
      </c>
      <c r="F12">
        <f t="shared" si="1"/>
        <v>4985303.0830222219</v>
      </c>
    </row>
    <row r="13" spans="1:8" x14ac:dyDescent="0.25">
      <c r="A13" s="9" t="s">
        <v>73</v>
      </c>
      <c r="B13" s="10">
        <v>3</v>
      </c>
      <c r="C13" s="10">
        <v>643</v>
      </c>
      <c r="D13" s="10">
        <v>697016.66666666674</v>
      </c>
      <c r="E13">
        <f t="shared" si="0"/>
        <v>2091050.0000000002</v>
      </c>
      <c r="F13">
        <f t="shared" si="1"/>
        <v>12638.62613333332</v>
      </c>
    </row>
    <row r="14" spans="1:8" x14ac:dyDescent="0.25">
      <c r="A14" s="9" t="s">
        <v>38</v>
      </c>
      <c r="B14" s="10">
        <v>2</v>
      </c>
      <c r="C14" s="10">
        <v>147.5</v>
      </c>
      <c r="D14" s="10">
        <v>11556.25</v>
      </c>
      <c r="E14">
        <f t="shared" si="0"/>
        <v>23112.5</v>
      </c>
      <c r="F14">
        <f t="shared" si="1"/>
        <v>370821.23742222227</v>
      </c>
    </row>
    <row r="15" spans="1:8" x14ac:dyDescent="0.25">
      <c r="A15" s="9" t="s">
        <v>34</v>
      </c>
      <c r="B15" s="10">
        <v>2</v>
      </c>
      <c r="C15" s="10">
        <v>701</v>
      </c>
      <c r="D15" s="10">
        <v>215296</v>
      </c>
      <c r="E15">
        <f t="shared" si="0"/>
        <v>430592</v>
      </c>
      <c r="F15">
        <f t="shared" si="1"/>
        <v>30212.097422222207</v>
      </c>
    </row>
    <row r="16" spans="1:8" x14ac:dyDescent="0.25">
      <c r="A16" s="9" t="s">
        <v>32</v>
      </c>
      <c r="B16" s="10">
        <v>2</v>
      </c>
      <c r="C16" s="10">
        <v>776.5</v>
      </c>
      <c r="D16" s="10">
        <v>27722.25</v>
      </c>
      <c r="E16">
        <f t="shared" si="0"/>
        <v>55444.5</v>
      </c>
      <c r="F16">
        <f t="shared" si="1"/>
        <v>78730.410755555538</v>
      </c>
    </row>
    <row r="17" spans="1:9" x14ac:dyDescent="0.25">
      <c r="A17" s="9" t="s">
        <v>26</v>
      </c>
      <c r="B17" s="10">
        <v>10</v>
      </c>
      <c r="C17" s="10">
        <v>523.5</v>
      </c>
      <c r="D17" s="10">
        <v>564266.65</v>
      </c>
      <c r="E17">
        <f t="shared" si="0"/>
        <v>5642666.5</v>
      </c>
      <c r="F17">
        <f t="shared" si="1"/>
        <v>29804.320444444475</v>
      </c>
    </row>
    <row r="18" spans="1:9" x14ac:dyDescent="0.25">
      <c r="A18" s="9" t="s">
        <v>64</v>
      </c>
      <c r="B18" s="10">
        <v>2</v>
      </c>
      <c r="C18" s="10">
        <v>43.5</v>
      </c>
      <c r="D18" s="10">
        <v>650.25</v>
      </c>
      <c r="E18">
        <f t="shared" si="0"/>
        <v>1300.5</v>
      </c>
      <c r="F18">
        <f t="shared" si="1"/>
        <v>571580.06408888893</v>
      </c>
    </row>
    <row r="19" spans="1:9" x14ac:dyDescent="0.25">
      <c r="A19" s="9" t="s">
        <v>31</v>
      </c>
      <c r="B19" s="10">
        <v>2</v>
      </c>
      <c r="C19" s="10">
        <v>219</v>
      </c>
      <c r="D19" s="10">
        <v>38809</v>
      </c>
      <c r="E19">
        <f t="shared" si="0"/>
        <v>77618</v>
      </c>
      <c r="F19">
        <f t="shared" si="1"/>
        <v>257896.04408888894</v>
      </c>
    </row>
    <row r="20" spans="1:9" x14ac:dyDescent="0.25">
      <c r="A20" s="9" t="s">
        <v>33</v>
      </c>
      <c r="B20" s="10">
        <v>2</v>
      </c>
      <c r="C20" s="10">
        <v>246.5</v>
      </c>
      <c r="D20" s="10">
        <v>37830.25</v>
      </c>
      <c r="E20">
        <f t="shared" si="0"/>
        <v>75660.5</v>
      </c>
      <c r="F20">
        <f t="shared" si="1"/>
        <v>219908.27742222225</v>
      </c>
    </row>
    <row r="21" spans="1:9" x14ac:dyDescent="0.25">
      <c r="A21" s="9" t="s">
        <v>27</v>
      </c>
      <c r="B21" s="10">
        <v>2</v>
      </c>
      <c r="C21" s="10">
        <v>2993</v>
      </c>
      <c r="D21" s="10">
        <v>4870849</v>
      </c>
      <c r="E21">
        <f t="shared" si="0"/>
        <v>9741698</v>
      </c>
      <c r="F21">
        <f t="shared" si="1"/>
        <v>11663548.417422224</v>
      </c>
    </row>
    <row r="22" spans="1:9" x14ac:dyDescent="0.25">
      <c r="A22" s="9" t="s">
        <v>92</v>
      </c>
      <c r="B22" s="10">
        <v>75</v>
      </c>
      <c r="C22" s="10">
        <v>578.09333333333336</v>
      </c>
      <c r="D22" s="10">
        <v>1397987.231288889</v>
      </c>
      <c r="E22" s="15">
        <f>SUM(E3:E21)/$B$22</f>
        <v>1031203.781882353</v>
      </c>
      <c r="F22" s="15">
        <f>SUM(F3:F21)/$B$22</f>
        <v>366783.449406536</v>
      </c>
      <c r="G22" s="15">
        <f>E22+F22</f>
        <v>1397987.231288889</v>
      </c>
      <c r="H22" s="15">
        <f>F22/G22</f>
        <v>0.2623653787369547</v>
      </c>
      <c r="I22" s="15" t="s">
        <v>184</v>
      </c>
    </row>
    <row r="25" spans="1:9" x14ac:dyDescent="0.25">
      <c r="A25" s="8" t="s">
        <v>91</v>
      </c>
      <c r="B25" t="s">
        <v>185</v>
      </c>
      <c r="C25" t="s">
        <v>94</v>
      </c>
      <c r="D25" t="s">
        <v>186</v>
      </c>
      <c r="E25" s="15" t="s">
        <v>179</v>
      </c>
      <c r="F25" s="15" t="s">
        <v>180</v>
      </c>
      <c r="G25" s="15" t="s">
        <v>181</v>
      </c>
      <c r="H25" s="15" t="s">
        <v>183</v>
      </c>
    </row>
    <row r="26" spans="1:9" x14ac:dyDescent="0.25">
      <c r="A26" s="9" t="s">
        <v>46</v>
      </c>
      <c r="B26" s="10">
        <v>1</v>
      </c>
      <c r="C26" s="10">
        <v>576</v>
      </c>
      <c r="D26" s="10">
        <v>0</v>
      </c>
      <c r="E26">
        <f>B26*D26</f>
        <v>0</v>
      </c>
      <c r="F26">
        <f>(C26-$C$32)^2*B26</f>
        <v>3795067.6353777773</v>
      </c>
    </row>
    <row r="27" spans="1:9" x14ac:dyDescent="0.25">
      <c r="A27" s="9" t="s">
        <v>44</v>
      </c>
      <c r="B27" s="10">
        <v>2</v>
      </c>
      <c r="C27" s="10">
        <v>11904.5</v>
      </c>
      <c r="D27" s="10">
        <v>140102732.25</v>
      </c>
      <c r="E27">
        <f t="shared" ref="E27:E31" si="2">B27*D27</f>
        <v>280205464.5</v>
      </c>
      <c r="F27">
        <f>(C27-$C$32)^2*B27</f>
        <v>175984058.46408886</v>
      </c>
    </row>
    <row r="28" spans="1:9" x14ac:dyDescent="0.25">
      <c r="A28" s="9" t="s">
        <v>45</v>
      </c>
      <c r="B28" s="10">
        <v>42</v>
      </c>
      <c r="C28" s="10">
        <v>440.76190476190476</v>
      </c>
      <c r="D28" s="10">
        <v>904173.22902494331</v>
      </c>
      <c r="E28">
        <f>B28*D28</f>
        <v>37975275.619047619</v>
      </c>
      <c r="F28">
        <f>(C28-$C$32)^2*B28</f>
        <v>182291333.33348572</v>
      </c>
    </row>
    <row r="29" spans="1:9" x14ac:dyDescent="0.25">
      <c r="A29" s="9" t="s">
        <v>43</v>
      </c>
      <c r="B29" s="10">
        <v>28</v>
      </c>
      <c r="C29" s="10">
        <v>5115.0357142857147</v>
      </c>
      <c r="D29" s="10">
        <v>37079522.034438774</v>
      </c>
      <c r="E29">
        <f t="shared" si="2"/>
        <v>1038226616.9642856</v>
      </c>
      <c r="F29">
        <f t="shared" ref="F27:F31" si="3">(C29-$C$32)^2*B29</f>
        <v>187963507.79962546</v>
      </c>
    </row>
    <row r="30" spans="1:9" x14ac:dyDescent="0.25">
      <c r="A30" s="9" t="s">
        <v>150</v>
      </c>
      <c r="B30" s="10">
        <v>1</v>
      </c>
      <c r="C30" s="10">
        <v>3156</v>
      </c>
      <c r="D30" s="10">
        <v>0</v>
      </c>
      <c r="E30">
        <f t="shared" si="2"/>
        <v>0</v>
      </c>
      <c r="F30">
        <f t="shared" si="3"/>
        <v>399306.03537777788</v>
      </c>
    </row>
    <row r="31" spans="1:9" x14ac:dyDescent="0.25">
      <c r="A31" s="9" t="s">
        <v>171</v>
      </c>
      <c r="B31" s="10">
        <v>1</v>
      </c>
      <c r="C31" s="10">
        <v>33</v>
      </c>
      <c r="D31" s="10">
        <v>0</v>
      </c>
      <c r="E31">
        <f t="shared" si="2"/>
        <v>0</v>
      </c>
      <c r="F31">
        <f t="shared" si="3"/>
        <v>6205545.9953777771</v>
      </c>
    </row>
    <row r="32" spans="1:9" x14ac:dyDescent="0.25">
      <c r="A32" s="9" t="s">
        <v>92</v>
      </c>
      <c r="B32" s="10">
        <v>75</v>
      </c>
      <c r="C32" s="10">
        <v>2524.0933333333332</v>
      </c>
      <c r="D32" s="10">
        <v>25507282.351288889</v>
      </c>
      <c r="E32" s="15">
        <f>SUM(E26:E31)/$B$32</f>
        <v>18085431.427777778</v>
      </c>
      <c r="F32" s="15">
        <f>SUM(F26:F31)/$B$32</f>
        <v>7421850.9235111112</v>
      </c>
      <c r="G32" s="15">
        <f>E32+F32</f>
        <v>25507282.351288889</v>
      </c>
      <c r="H32" s="15">
        <f>F32/G32</f>
        <v>0.29096988151448772</v>
      </c>
      <c r="I32" s="15" t="s">
        <v>184</v>
      </c>
    </row>
    <row r="35" spans="1:8" x14ac:dyDescent="0.25">
      <c r="A35" s="8" t="s">
        <v>91</v>
      </c>
      <c r="B35" t="s">
        <v>187</v>
      </c>
      <c r="C35" t="s">
        <v>114</v>
      </c>
      <c r="D35" t="s">
        <v>188</v>
      </c>
      <c r="E35" s="15" t="s">
        <v>179</v>
      </c>
      <c r="F35" s="15" t="s">
        <v>180</v>
      </c>
      <c r="G35" s="15" t="s">
        <v>181</v>
      </c>
      <c r="H35" s="15" t="s">
        <v>183</v>
      </c>
    </row>
    <row r="36" spans="1:8" x14ac:dyDescent="0.25">
      <c r="A36" s="9">
        <v>1975</v>
      </c>
      <c r="B36" s="10">
        <v>1</v>
      </c>
      <c r="C36" s="10">
        <v>65</v>
      </c>
      <c r="D36" s="10">
        <v>0</v>
      </c>
      <c r="E36">
        <f>B36*D36</f>
        <v>0</v>
      </c>
      <c r="F36">
        <f>(C36-$C$60)^2*B36</f>
        <v>158.75999999999985</v>
      </c>
    </row>
    <row r="37" spans="1:8" x14ac:dyDescent="0.25">
      <c r="A37" s="9">
        <v>1994</v>
      </c>
      <c r="B37" s="10">
        <v>1</v>
      </c>
      <c r="C37" s="10">
        <v>69</v>
      </c>
      <c r="D37" s="10">
        <v>0</v>
      </c>
      <c r="E37">
        <f t="shared" ref="E37:E68" si="4">B37*D37</f>
        <v>0</v>
      </c>
      <c r="F37">
        <f t="shared" ref="F37:F59" si="5">(C37-$C$60)^2*B37</f>
        <v>73.959999999999908</v>
      </c>
    </row>
    <row r="38" spans="1:8" x14ac:dyDescent="0.25">
      <c r="A38" s="9">
        <v>1995</v>
      </c>
      <c r="B38" s="10">
        <v>2</v>
      </c>
      <c r="C38" s="10">
        <v>80.5</v>
      </c>
      <c r="D38" s="10">
        <v>20.25</v>
      </c>
      <c r="E38">
        <f t="shared" si="4"/>
        <v>40.5</v>
      </c>
      <c r="F38">
        <f t="shared" si="5"/>
        <v>16.820000000000064</v>
      </c>
    </row>
    <row r="39" spans="1:8" x14ac:dyDescent="0.25">
      <c r="A39" s="9">
        <v>1996</v>
      </c>
      <c r="B39" s="10">
        <v>2</v>
      </c>
      <c r="C39" s="10">
        <v>71.5</v>
      </c>
      <c r="D39" s="10">
        <v>42.25</v>
      </c>
      <c r="E39">
        <f t="shared" si="4"/>
        <v>84.5</v>
      </c>
      <c r="F39">
        <f t="shared" si="5"/>
        <v>74.41999999999986</v>
      </c>
    </row>
    <row r="40" spans="1:8" x14ac:dyDescent="0.25">
      <c r="A40" s="9">
        <v>1997</v>
      </c>
      <c r="B40" s="10">
        <v>4</v>
      </c>
      <c r="C40" s="10">
        <v>84</v>
      </c>
      <c r="D40" s="10">
        <v>29</v>
      </c>
      <c r="E40">
        <f t="shared" si="4"/>
        <v>116</v>
      </c>
      <c r="F40">
        <f t="shared" si="5"/>
        <v>163.84000000000029</v>
      </c>
    </row>
    <row r="41" spans="1:8" x14ac:dyDescent="0.25">
      <c r="A41" s="9">
        <v>1998</v>
      </c>
      <c r="B41" s="10">
        <v>6</v>
      </c>
      <c r="C41" s="10">
        <v>78.833333333333329</v>
      </c>
      <c r="D41" s="10">
        <v>66.805555555555557</v>
      </c>
      <c r="E41">
        <f t="shared" si="4"/>
        <v>400.83333333333337</v>
      </c>
      <c r="F41">
        <f t="shared" si="5"/>
        <v>9.1266666666666811</v>
      </c>
    </row>
    <row r="42" spans="1:8" x14ac:dyDescent="0.25">
      <c r="A42" s="9">
        <v>1999</v>
      </c>
      <c r="B42" s="10">
        <v>9</v>
      </c>
      <c r="C42" s="10">
        <v>76.555555555555557</v>
      </c>
      <c r="D42" s="10">
        <v>88.691358024691354</v>
      </c>
      <c r="E42">
        <f t="shared" si="4"/>
        <v>798.22222222222217</v>
      </c>
      <c r="F42">
        <f t="shared" si="5"/>
        <v>9.8177777777776409</v>
      </c>
    </row>
    <row r="43" spans="1:8" x14ac:dyDescent="0.25">
      <c r="A43" s="9">
        <v>2000</v>
      </c>
      <c r="B43" s="10">
        <v>5</v>
      </c>
      <c r="C43" s="10">
        <v>80.599999999999994</v>
      </c>
      <c r="D43" s="10">
        <v>56.64</v>
      </c>
      <c r="E43">
        <f t="shared" si="4"/>
        <v>283.2</v>
      </c>
      <c r="F43">
        <f t="shared" si="5"/>
        <v>45</v>
      </c>
    </row>
    <row r="44" spans="1:8" x14ac:dyDescent="0.25">
      <c r="A44" s="9">
        <v>2001</v>
      </c>
      <c r="B44" s="10">
        <v>2</v>
      </c>
      <c r="C44" s="10">
        <v>80.5</v>
      </c>
      <c r="D44" s="10">
        <v>90.25</v>
      </c>
      <c r="E44">
        <f t="shared" si="4"/>
        <v>180.5</v>
      </c>
      <c r="F44">
        <f t="shared" si="5"/>
        <v>16.820000000000064</v>
      </c>
    </row>
    <row r="45" spans="1:8" x14ac:dyDescent="0.25">
      <c r="A45" s="9">
        <v>2002</v>
      </c>
      <c r="B45" s="10">
        <v>1</v>
      </c>
      <c r="C45" s="10">
        <v>83</v>
      </c>
      <c r="D45" s="10">
        <v>0</v>
      </c>
      <c r="E45">
        <f t="shared" si="4"/>
        <v>0</v>
      </c>
      <c r="F45">
        <f t="shared" si="5"/>
        <v>29.160000000000061</v>
      </c>
    </row>
    <row r="46" spans="1:8" x14ac:dyDescent="0.25">
      <c r="A46" s="9">
        <v>2003</v>
      </c>
      <c r="B46" s="10">
        <v>2</v>
      </c>
      <c r="C46" s="10">
        <v>86.5</v>
      </c>
      <c r="D46" s="10">
        <v>0.25</v>
      </c>
      <c r="E46">
        <f t="shared" si="4"/>
        <v>0.5</v>
      </c>
      <c r="F46">
        <f t="shared" si="5"/>
        <v>158.42000000000021</v>
      </c>
    </row>
    <row r="47" spans="1:8" x14ac:dyDescent="0.25">
      <c r="A47" s="9">
        <v>2004</v>
      </c>
      <c r="B47" s="10">
        <v>6</v>
      </c>
      <c r="C47" s="10">
        <v>86</v>
      </c>
      <c r="D47" s="10">
        <v>111.33333333333333</v>
      </c>
      <c r="E47">
        <f t="shared" si="4"/>
        <v>668</v>
      </c>
      <c r="F47">
        <f t="shared" si="5"/>
        <v>423.36000000000058</v>
      </c>
    </row>
    <row r="48" spans="1:8" x14ac:dyDescent="0.25">
      <c r="A48" s="9">
        <v>2005</v>
      </c>
      <c r="B48" s="10">
        <v>6</v>
      </c>
      <c r="C48" s="10">
        <v>84.166666666666671</v>
      </c>
      <c r="D48" s="10">
        <v>19.138888888888889</v>
      </c>
      <c r="E48">
        <f t="shared" si="4"/>
        <v>114.83333333333334</v>
      </c>
      <c r="F48">
        <f t="shared" si="5"/>
        <v>258.72666666666748</v>
      </c>
    </row>
    <row r="49" spans="1:9" x14ac:dyDescent="0.25">
      <c r="A49" s="9">
        <v>2006</v>
      </c>
      <c r="B49" s="10">
        <v>7</v>
      </c>
      <c r="C49" s="10">
        <v>72</v>
      </c>
      <c r="D49" s="10">
        <v>65.142857142857139</v>
      </c>
      <c r="E49">
        <f t="shared" si="4"/>
        <v>456</v>
      </c>
      <c r="F49">
        <f t="shared" si="5"/>
        <v>219.51999999999956</v>
      </c>
    </row>
    <row r="50" spans="1:9" x14ac:dyDescent="0.25">
      <c r="A50" s="9">
        <v>2007</v>
      </c>
      <c r="B50" s="10">
        <v>1</v>
      </c>
      <c r="C50" s="10">
        <v>75</v>
      </c>
      <c r="D50" s="10">
        <v>0</v>
      </c>
      <c r="E50">
        <f t="shared" si="4"/>
        <v>0</v>
      </c>
      <c r="F50">
        <f t="shared" si="5"/>
        <v>6.7599999999999705</v>
      </c>
    </row>
    <row r="51" spans="1:9" x14ac:dyDescent="0.25">
      <c r="A51" s="9">
        <v>2008</v>
      </c>
      <c r="B51" s="10">
        <v>3</v>
      </c>
      <c r="C51" s="10">
        <v>78.666666666666671</v>
      </c>
      <c r="D51" s="10">
        <v>289.55555555555554</v>
      </c>
      <c r="E51">
        <f t="shared" si="4"/>
        <v>868.66666666666663</v>
      </c>
      <c r="F51">
        <f t="shared" si="5"/>
        <v>3.4133333333333997</v>
      </c>
    </row>
    <row r="52" spans="1:9" x14ac:dyDescent="0.25">
      <c r="A52" s="9">
        <v>2009</v>
      </c>
      <c r="B52" s="10">
        <v>3</v>
      </c>
      <c r="C52" s="10">
        <v>66.333333333333329</v>
      </c>
      <c r="D52" s="10">
        <v>357.55555555555554</v>
      </c>
      <c r="E52">
        <f t="shared" si="4"/>
        <v>1072.6666666666665</v>
      </c>
      <c r="F52">
        <f t="shared" si="5"/>
        <v>380.81333333333328</v>
      </c>
    </row>
    <row r="53" spans="1:9" x14ac:dyDescent="0.25">
      <c r="A53" s="9">
        <v>2010</v>
      </c>
      <c r="B53" s="10">
        <v>4</v>
      </c>
      <c r="C53" s="10">
        <v>85.5</v>
      </c>
      <c r="D53" s="10">
        <v>29.25</v>
      </c>
      <c r="E53">
        <f t="shared" si="4"/>
        <v>117</v>
      </c>
      <c r="F53">
        <f t="shared" si="5"/>
        <v>249.64000000000036</v>
      </c>
    </row>
    <row r="54" spans="1:9" x14ac:dyDescent="0.25">
      <c r="A54" s="9">
        <v>2011</v>
      </c>
      <c r="B54" s="10">
        <v>1</v>
      </c>
      <c r="C54" s="10">
        <v>71</v>
      </c>
      <c r="D54" s="10">
        <v>0</v>
      </c>
      <c r="E54">
        <f t="shared" si="4"/>
        <v>0</v>
      </c>
      <c r="F54">
        <f t="shared" si="5"/>
        <v>43.559999999999924</v>
      </c>
    </row>
    <row r="55" spans="1:9" x14ac:dyDescent="0.25">
      <c r="A55" s="9">
        <v>2013</v>
      </c>
      <c r="B55" s="10">
        <v>3</v>
      </c>
      <c r="C55" s="10">
        <v>75.333333333333329</v>
      </c>
      <c r="D55" s="10">
        <v>122.88888888888889</v>
      </c>
      <c r="E55">
        <f t="shared" si="4"/>
        <v>368.66666666666663</v>
      </c>
      <c r="F55">
        <f t="shared" si="5"/>
        <v>15.41333333333332</v>
      </c>
    </row>
    <row r="56" spans="1:9" x14ac:dyDescent="0.25">
      <c r="A56" s="9">
        <v>2015</v>
      </c>
      <c r="B56" s="10">
        <v>2</v>
      </c>
      <c r="C56" s="10">
        <v>61.5</v>
      </c>
      <c r="D56" s="10">
        <v>870.25</v>
      </c>
      <c r="E56">
        <f t="shared" si="4"/>
        <v>1740.5</v>
      </c>
      <c r="F56">
        <f t="shared" si="5"/>
        <v>518.41999999999962</v>
      </c>
    </row>
    <row r="57" spans="1:9" x14ac:dyDescent="0.25">
      <c r="A57" s="9">
        <v>2016</v>
      </c>
      <c r="B57" s="10">
        <v>2</v>
      </c>
      <c r="C57" s="10">
        <v>68.5</v>
      </c>
      <c r="D57" s="10">
        <v>12.25</v>
      </c>
      <c r="E57">
        <f t="shared" si="4"/>
        <v>24.5</v>
      </c>
      <c r="F57">
        <f t="shared" si="5"/>
        <v>165.61999999999981</v>
      </c>
    </row>
    <row r="58" spans="1:9" x14ac:dyDescent="0.25">
      <c r="A58" s="9">
        <v>2019</v>
      </c>
      <c r="B58" s="10">
        <v>1</v>
      </c>
      <c r="C58" s="10">
        <v>58</v>
      </c>
      <c r="D58" s="10">
        <v>0</v>
      </c>
      <c r="E58">
        <f t="shared" si="4"/>
        <v>0</v>
      </c>
      <c r="F58">
        <f t="shared" si="5"/>
        <v>384.1599999999998</v>
      </c>
    </row>
    <row r="59" spans="1:9" x14ac:dyDescent="0.25">
      <c r="A59" s="9">
        <v>2021</v>
      </c>
      <c r="B59" s="10">
        <v>1</v>
      </c>
      <c r="C59" s="10">
        <v>72</v>
      </c>
      <c r="D59" s="10">
        <v>0</v>
      </c>
      <c r="E59">
        <f t="shared" si="4"/>
        <v>0</v>
      </c>
      <c r="F59">
        <f t="shared" si="5"/>
        <v>31.359999999999935</v>
      </c>
    </row>
    <row r="60" spans="1:9" x14ac:dyDescent="0.25">
      <c r="A60" s="9" t="s">
        <v>92</v>
      </c>
      <c r="B60" s="10">
        <v>75</v>
      </c>
      <c r="C60" s="10">
        <v>77.599999999999994</v>
      </c>
      <c r="D60" s="10">
        <v>143.89333333333335</v>
      </c>
      <c r="E60" s="15">
        <f>SUM(E36:E59)/$B$60</f>
        <v>97.801185185185176</v>
      </c>
      <c r="F60" s="15">
        <f>SUM(F36:F59)/$B$60</f>
        <v>46.092148148148162</v>
      </c>
      <c r="G60" s="15">
        <f>E60+F60</f>
        <v>143.89333333333335</v>
      </c>
      <c r="H60" s="15">
        <f>F60/G60</f>
        <v>0.32032163742690067</v>
      </c>
      <c r="I60" s="15" t="s">
        <v>184</v>
      </c>
    </row>
    <row r="69" spans="5:9" x14ac:dyDescent="0.25">
      <c r="E69" s="15"/>
      <c r="F69" s="15"/>
      <c r="G69" s="15"/>
      <c r="H69" s="15"/>
      <c r="I69" s="15"/>
    </row>
  </sheetData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49"/>
  <sheetViews>
    <sheetView workbookViewId="0">
      <selection activeCell="D19" sqref="D19"/>
    </sheetView>
  </sheetViews>
  <sheetFormatPr defaultRowHeight="15" x14ac:dyDescent="0.25"/>
  <cols>
    <col min="1" max="1" width="15" bestFit="1" customWidth="1"/>
    <col min="2" max="2" width="31.5703125" bestFit="1" customWidth="1"/>
    <col min="14" max="14" width="27" customWidth="1"/>
  </cols>
  <sheetData>
    <row r="2" spans="1:14" x14ac:dyDescent="0.25">
      <c r="A2" s="16" t="s">
        <v>91</v>
      </c>
      <c r="B2" s="16" t="s">
        <v>100</v>
      </c>
      <c r="C2" t="s">
        <v>101</v>
      </c>
    </row>
    <row r="3" spans="1:14" x14ac:dyDescent="0.25">
      <c r="A3" s="11" t="s">
        <v>103</v>
      </c>
      <c r="B3" s="10">
        <v>120</v>
      </c>
    </row>
    <row r="4" spans="1:14" x14ac:dyDescent="0.25">
      <c r="A4" s="11" t="s">
        <v>104</v>
      </c>
      <c r="B4" s="10">
        <v>552</v>
      </c>
      <c r="N4" s="15" t="s">
        <v>189</v>
      </c>
    </row>
    <row r="5" spans="1:14" x14ac:dyDescent="0.25">
      <c r="A5" s="11" t="s">
        <v>105</v>
      </c>
      <c r="B5" s="10">
        <v>147</v>
      </c>
    </row>
    <row r="6" spans="1:14" x14ac:dyDescent="0.25">
      <c r="A6" s="11" t="s">
        <v>106</v>
      </c>
      <c r="B6" s="10">
        <v>393.83333333333331</v>
      </c>
    </row>
    <row r="7" spans="1:14" x14ac:dyDescent="0.25">
      <c r="A7" s="11" t="s">
        <v>107</v>
      </c>
      <c r="B7" s="10">
        <v>419.13333333333333</v>
      </c>
    </row>
    <row r="8" spans="1:14" x14ac:dyDescent="0.25">
      <c r="A8" s="11" t="s">
        <v>108</v>
      </c>
      <c r="B8" s="10">
        <v>808.0454545454545</v>
      </c>
    </row>
    <row r="9" spans="1:14" x14ac:dyDescent="0.25">
      <c r="A9" s="11" t="s">
        <v>109</v>
      </c>
      <c r="B9" s="10">
        <v>746.63636363636363</v>
      </c>
    </row>
    <row r="10" spans="1:14" x14ac:dyDescent="0.25">
      <c r="A10" s="18" t="s">
        <v>92</v>
      </c>
      <c r="B10" s="17">
        <v>593.265625</v>
      </c>
    </row>
    <row r="18" spans="1:14" x14ac:dyDescent="0.25">
      <c r="A18" s="16" t="s">
        <v>91</v>
      </c>
      <c r="B18" s="16" t="s">
        <v>114</v>
      </c>
      <c r="C18" t="s">
        <v>101</v>
      </c>
    </row>
    <row r="19" spans="1:14" x14ac:dyDescent="0.25">
      <c r="A19" s="9" t="s">
        <v>115</v>
      </c>
      <c r="B19" s="10">
        <v>77.694444444444443</v>
      </c>
      <c r="F19" s="9"/>
      <c r="G19" s="10"/>
    </row>
    <row r="20" spans="1:14" x14ac:dyDescent="0.25">
      <c r="A20" s="9" t="s">
        <v>116</v>
      </c>
      <c r="B20" s="10">
        <v>77.666666666666671</v>
      </c>
      <c r="F20" s="9"/>
      <c r="G20" s="10"/>
      <c r="N20" s="15" t="s">
        <v>190</v>
      </c>
    </row>
    <row r="21" spans="1:14" x14ac:dyDescent="0.25">
      <c r="A21" s="9" t="s">
        <v>117</v>
      </c>
      <c r="B21" s="10">
        <v>70.5</v>
      </c>
      <c r="F21" s="9"/>
      <c r="G21" s="10"/>
    </row>
    <row r="22" spans="1:14" x14ac:dyDescent="0.25">
      <c r="A22" s="9" t="s">
        <v>118</v>
      </c>
      <c r="B22" s="10">
        <v>87</v>
      </c>
      <c r="F22" s="9"/>
      <c r="G22" s="10"/>
    </row>
    <row r="23" spans="1:14" x14ac:dyDescent="0.25">
      <c r="A23" s="9" t="s">
        <v>119</v>
      </c>
      <c r="B23" s="10">
        <v>47</v>
      </c>
      <c r="F23" s="9"/>
      <c r="G23" s="10"/>
    </row>
    <row r="24" spans="1:14" x14ac:dyDescent="0.25">
      <c r="A24" s="9" t="s">
        <v>120</v>
      </c>
      <c r="B24" s="10">
        <v>69</v>
      </c>
      <c r="F24" s="9"/>
      <c r="G24" s="10"/>
    </row>
    <row r="25" spans="1:14" x14ac:dyDescent="0.25">
      <c r="A25" s="9" t="s">
        <v>121</v>
      </c>
      <c r="B25" s="10">
        <v>85</v>
      </c>
      <c r="F25" s="9"/>
      <c r="G25" s="10"/>
    </row>
    <row r="26" spans="1:14" x14ac:dyDescent="0.25">
      <c r="A26" s="9" t="s">
        <v>122</v>
      </c>
      <c r="B26" s="10">
        <v>83.333333333333329</v>
      </c>
      <c r="F26" s="9"/>
      <c r="G26" s="10"/>
    </row>
    <row r="27" spans="1:14" x14ac:dyDescent="0.25">
      <c r="A27" s="9" t="s">
        <v>123</v>
      </c>
      <c r="B27" s="10">
        <v>76</v>
      </c>
      <c r="F27" s="9"/>
      <c r="G27" s="10"/>
    </row>
    <row r="28" spans="1:14" x14ac:dyDescent="0.25">
      <c r="A28" s="9" t="s">
        <v>124</v>
      </c>
      <c r="B28" s="10">
        <v>73</v>
      </c>
      <c r="F28" s="9"/>
      <c r="G28" s="10"/>
    </row>
    <row r="29" spans="1:14" x14ac:dyDescent="0.25">
      <c r="A29" s="9" t="s">
        <v>125</v>
      </c>
      <c r="B29" s="10">
        <v>65</v>
      </c>
      <c r="F29" s="9"/>
      <c r="G29" s="10"/>
    </row>
    <row r="30" spans="1:14" x14ac:dyDescent="0.25">
      <c r="A30" s="9" t="s">
        <v>126</v>
      </c>
      <c r="B30" s="10">
        <v>87</v>
      </c>
      <c r="F30" s="9"/>
      <c r="G30" s="10"/>
    </row>
    <row r="31" spans="1:14" x14ac:dyDescent="0.25">
      <c r="A31" s="9" t="s">
        <v>127</v>
      </c>
      <c r="B31" s="10">
        <v>76</v>
      </c>
      <c r="F31" s="9"/>
      <c r="G31" s="10"/>
    </row>
    <row r="32" spans="1:14" x14ac:dyDescent="0.25">
      <c r="A32" s="9" t="s">
        <v>128</v>
      </c>
      <c r="B32" s="10">
        <v>90</v>
      </c>
      <c r="F32" s="9"/>
      <c r="G32" s="10"/>
    </row>
    <row r="33" spans="1:14" x14ac:dyDescent="0.25">
      <c r="A33" s="9" t="s">
        <v>129</v>
      </c>
      <c r="B33" s="10">
        <v>89</v>
      </c>
      <c r="F33" s="9"/>
      <c r="G33" s="10"/>
    </row>
    <row r="34" spans="1:14" x14ac:dyDescent="0.25">
      <c r="A34" s="9" t="s">
        <v>130</v>
      </c>
      <c r="B34" s="10">
        <v>84</v>
      </c>
      <c r="F34" s="9"/>
      <c r="G34" s="10"/>
    </row>
    <row r="35" spans="1:14" x14ac:dyDescent="0.25">
      <c r="A35" s="19" t="s">
        <v>92</v>
      </c>
      <c r="B35" s="17">
        <v>77.671875</v>
      </c>
    </row>
    <row r="37" spans="1:14" x14ac:dyDescent="0.25">
      <c r="A37" s="16" t="s">
        <v>91</v>
      </c>
      <c r="B37" s="16" t="s">
        <v>100</v>
      </c>
      <c r="C37" t="s">
        <v>101</v>
      </c>
      <c r="N37" s="15" t="s">
        <v>189</v>
      </c>
    </row>
    <row r="38" spans="1:14" x14ac:dyDescent="0.25">
      <c r="A38" s="9" t="s">
        <v>131</v>
      </c>
      <c r="B38" s="10">
        <v>56.159090909090907</v>
      </c>
    </row>
    <row r="39" spans="1:14" x14ac:dyDescent="0.25">
      <c r="A39" s="9" t="s">
        <v>132</v>
      </c>
      <c r="B39" s="10">
        <v>337.25</v>
      </c>
    </row>
    <row r="40" spans="1:14" x14ac:dyDescent="0.25">
      <c r="A40" s="9" t="s">
        <v>133</v>
      </c>
      <c r="B40" s="10">
        <v>601</v>
      </c>
    </row>
    <row r="41" spans="1:14" x14ac:dyDescent="0.25">
      <c r="A41" s="9" t="s">
        <v>134</v>
      </c>
      <c r="B41" s="10">
        <v>771</v>
      </c>
    </row>
    <row r="42" spans="1:14" x14ac:dyDescent="0.25">
      <c r="A42" s="9" t="s">
        <v>135</v>
      </c>
      <c r="B42" s="10">
        <v>1002.4</v>
      </c>
    </row>
    <row r="43" spans="1:14" x14ac:dyDescent="0.25">
      <c r="A43" s="9" t="s">
        <v>136</v>
      </c>
      <c r="B43" s="10">
        <v>1330</v>
      </c>
    </row>
    <row r="44" spans="1:14" x14ac:dyDescent="0.25">
      <c r="A44" s="9" t="s">
        <v>137</v>
      </c>
      <c r="B44" s="10">
        <v>2432</v>
      </c>
    </row>
    <row r="45" spans="1:14" x14ac:dyDescent="0.25">
      <c r="A45" s="9" t="s">
        <v>138</v>
      </c>
      <c r="B45" s="10">
        <v>2989</v>
      </c>
    </row>
    <row r="46" spans="1:14" x14ac:dyDescent="0.25">
      <c r="A46" s="9" t="s">
        <v>139</v>
      </c>
      <c r="B46" s="10">
        <v>3440</v>
      </c>
    </row>
    <row r="47" spans="1:14" x14ac:dyDescent="0.25">
      <c r="A47" s="9" t="s">
        <v>140</v>
      </c>
      <c r="B47" s="10">
        <v>5200</v>
      </c>
    </row>
    <row r="48" spans="1:14" x14ac:dyDescent="0.25">
      <c r="A48" s="9" t="s">
        <v>141</v>
      </c>
      <c r="B48" s="10">
        <v>5501</v>
      </c>
    </row>
    <row r="49" spans="1:2" x14ac:dyDescent="0.25">
      <c r="A49" s="19" t="s">
        <v>92</v>
      </c>
      <c r="B49" s="17">
        <v>593.265625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M22" sqref="M22"/>
    </sheetView>
  </sheetViews>
  <sheetFormatPr defaultRowHeight="15" x14ac:dyDescent="0.25"/>
  <cols>
    <col min="2" max="2" width="15.5703125" customWidth="1"/>
    <col min="3" max="4" width="10.7109375" customWidth="1"/>
  </cols>
  <sheetData>
    <row r="1" spans="1:8" x14ac:dyDescent="0.25">
      <c r="A1" s="21" t="s">
        <v>191</v>
      </c>
      <c r="B1" s="22" t="s">
        <v>201</v>
      </c>
      <c r="C1" s="21" t="s">
        <v>192</v>
      </c>
      <c r="D1" s="21"/>
      <c r="E1" s="21" t="s">
        <v>193</v>
      </c>
      <c r="F1" s="21"/>
      <c r="G1" s="21" t="s">
        <v>194</v>
      </c>
      <c r="H1" s="21"/>
    </row>
    <row r="2" spans="1:8" x14ac:dyDescent="0.25">
      <c r="A2" s="21"/>
      <c r="B2" s="21"/>
      <c r="C2" s="20" t="s">
        <v>195</v>
      </c>
      <c r="D2" s="20" t="s">
        <v>196</v>
      </c>
      <c r="E2" s="20" t="s">
        <v>195</v>
      </c>
      <c r="F2" s="20" t="s">
        <v>196</v>
      </c>
      <c r="G2" s="20" t="s">
        <v>195</v>
      </c>
      <c r="H2" s="20" t="s">
        <v>196</v>
      </c>
    </row>
    <row r="3" spans="1:8" x14ac:dyDescent="0.25">
      <c r="A3">
        <v>2012</v>
      </c>
      <c r="B3">
        <v>2.177</v>
      </c>
    </row>
    <row r="4" spans="1:8" x14ac:dyDescent="0.25">
      <c r="A4">
        <v>2013</v>
      </c>
      <c r="B4">
        <v>2.431</v>
      </c>
      <c r="C4">
        <f>B4-$B$3</f>
        <v>0.254</v>
      </c>
      <c r="D4">
        <f>B4-B3</f>
        <v>0.254</v>
      </c>
      <c r="E4">
        <f>B4/$B$3</f>
        <v>1.1166743224621039</v>
      </c>
      <c r="F4">
        <f>B4/B3</f>
        <v>1.1166743224621039</v>
      </c>
      <c r="G4">
        <f>E4-1</f>
        <v>0.11667432246210385</v>
      </c>
      <c r="H4">
        <f>F4-1</f>
        <v>0.11667432246210385</v>
      </c>
    </row>
    <row r="5" spans="1:8" x14ac:dyDescent="0.25">
      <c r="A5">
        <v>2014</v>
      </c>
      <c r="B5">
        <v>2.6920000000000002</v>
      </c>
      <c r="C5">
        <f t="shared" ref="C5:C13" si="0">B5-$B$3</f>
        <v>0.51500000000000012</v>
      </c>
      <c r="D5">
        <f t="shared" ref="D5:D13" si="1">B5-B4</f>
        <v>0.26100000000000012</v>
      </c>
      <c r="E5">
        <f t="shared" ref="E5:E13" si="2">B5/$B$3</f>
        <v>1.236564079007809</v>
      </c>
      <c r="F5">
        <f t="shared" ref="F5:F13" si="3">B5/B4</f>
        <v>1.1073632250102838</v>
      </c>
      <c r="G5">
        <f t="shared" ref="G5:G13" si="4">E5-1</f>
        <v>0.23656407900780896</v>
      </c>
      <c r="H5">
        <f t="shared" ref="H5:H13" si="5">F5-1</f>
        <v>0.10736322501028384</v>
      </c>
    </row>
    <row r="6" spans="1:8" x14ac:dyDescent="0.25">
      <c r="A6">
        <v>2015</v>
      </c>
      <c r="B6">
        <v>2.9159999999999999</v>
      </c>
      <c r="C6">
        <f t="shared" si="0"/>
        <v>0.73899999999999988</v>
      </c>
      <c r="D6">
        <f t="shared" si="1"/>
        <v>0.22399999999999975</v>
      </c>
      <c r="E6">
        <f t="shared" si="2"/>
        <v>1.33945796968305</v>
      </c>
      <c r="F6">
        <f t="shared" si="3"/>
        <v>1.0832095096582466</v>
      </c>
      <c r="G6">
        <f t="shared" si="4"/>
        <v>0.33945796968304998</v>
      </c>
      <c r="H6">
        <f t="shared" si="5"/>
        <v>8.3209509658246583E-2</v>
      </c>
    </row>
    <row r="7" spans="1:8" x14ac:dyDescent="0.25">
      <c r="A7">
        <v>2016</v>
      </c>
      <c r="B7">
        <v>3.282</v>
      </c>
      <c r="C7">
        <f t="shared" si="0"/>
        <v>1.105</v>
      </c>
      <c r="D7">
        <f t="shared" si="1"/>
        <v>0.3660000000000001</v>
      </c>
      <c r="E7">
        <f t="shared" si="2"/>
        <v>1.5075792374827743</v>
      </c>
      <c r="F7">
        <f t="shared" si="3"/>
        <v>1.1255144032921811</v>
      </c>
      <c r="G7">
        <f t="shared" si="4"/>
        <v>0.50757923748277434</v>
      </c>
      <c r="H7">
        <f t="shared" si="5"/>
        <v>0.12551440329218111</v>
      </c>
    </row>
    <row r="8" spans="1:8" x14ac:dyDescent="0.25">
      <c r="A8">
        <v>2017</v>
      </c>
      <c r="B8">
        <v>3.64</v>
      </c>
      <c r="C8">
        <f t="shared" si="0"/>
        <v>1.4630000000000001</v>
      </c>
      <c r="D8">
        <f t="shared" si="1"/>
        <v>0.3580000000000001</v>
      </c>
      <c r="E8">
        <f t="shared" si="2"/>
        <v>1.6720257234726688</v>
      </c>
      <c r="F8">
        <f t="shared" si="3"/>
        <v>1.1090798293723341</v>
      </c>
      <c r="G8">
        <f t="shared" si="4"/>
        <v>0.67202572347266876</v>
      </c>
      <c r="H8">
        <f t="shared" si="5"/>
        <v>0.10907982937233407</v>
      </c>
    </row>
    <row r="9" spans="1:8" x14ac:dyDescent="0.25">
      <c r="A9">
        <v>2018</v>
      </c>
      <c r="B9">
        <v>3.95</v>
      </c>
      <c r="C9">
        <f t="shared" si="0"/>
        <v>1.7730000000000001</v>
      </c>
      <c r="D9">
        <f t="shared" si="1"/>
        <v>0.31000000000000005</v>
      </c>
      <c r="E9">
        <f t="shared" si="2"/>
        <v>1.8144235186035829</v>
      </c>
      <c r="F9">
        <f t="shared" si="3"/>
        <v>1.0851648351648351</v>
      </c>
      <c r="G9">
        <f t="shared" si="4"/>
        <v>0.81442351860358286</v>
      </c>
      <c r="H9">
        <f t="shared" si="5"/>
        <v>8.5164835164835084E-2</v>
      </c>
    </row>
    <row r="10" spans="1:8" x14ac:dyDescent="0.25">
      <c r="A10">
        <v>2019</v>
      </c>
      <c r="B10">
        <v>4.2119999999999997</v>
      </c>
      <c r="C10">
        <f t="shared" si="0"/>
        <v>2.0349999999999997</v>
      </c>
      <c r="D10">
        <f>B10-B9</f>
        <v>0.26199999999999957</v>
      </c>
      <c r="E10">
        <f t="shared" si="2"/>
        <v>1.9347726228755167</v>
      </c>
      <c r="F10">
        <f t="shared" si="3"/>
        <v>1.0663291139240505</v>
      </c>
      <c r="G10">
        <f t="shared" si="4"/>
        <v>0.93477262287551666</v>
      </c>
      <c r="H10">
        <f t="shared" si="5"/>
        <v>6.6329113924050498E-2</v>
      </c>
    </row>
    <row r="11" spans="1:8" x14ac:dyDescent="0.25">
      <c r="A11">
        <v>2020</v>
      </c>
      <c r="B11">
        <v>4.4180000000000001</v>
      </c>
      <c r="C11">
        <f t="shared" si="0"/>
        <v>2.2410000000000001</v>
      </c>
      <c r="D11">
        <f t="shared" si="1"/>
        <v>0.20600000000000041</v>
      </c>
      <c r="E11">
        <f t="shared" si="2"/>
        <v>2.0293982544786404</v>
      </c>
      <c r="F11">
        <f t="shared" si="3"/>
        <v>1.0489078822412157</v>
      </c>
      <c r="G11">
        <f t="shared" si="4"/>
        <v>1.0293982544786404</v>
      </c>
      <c r="H11">
        <f t="shared" si="5"/>
        <v>4.8907882241215672E-2</v>
      </c>
    </row>
    <row r="12" spans="1:8" x14ac:dyDescent="0.25">
      <c r="A12">
        <v>2021</v>
      </c>
      <c r="B12">
        <v>4.758</v>
      </c>
      <c r="C12">
        <f t="shared" si="0"/>
        <v>2.581</v>
      </c>
      <c r="D12">
        <f t="shared" si="1"/>
        <v>0.33999999999999986</v>
      </c>
      <c r="E12">
        <f t="shared" si="2"/>
        <v>2.1855764813964171</v>
      </c>
      <c r="F12">
        <f t="shared" si="3"/>
        <v>1.076957899502037</v>
      </c>
      <c r="G12">
        <f t="shared" si="4"/>
        <v>1.1855764813964171</v>
      </c>
      <c r="H12">
        <f t="shared" si="5"/>
        <v>7.6957899502037019E-2</v>
      </c>
    </row>
    <row r="13" spans="1:8" x14ac:dyDescent="0.25">
      <c r="A13">
        <v>2022</v>
      </c>
      <c r="B13">
        <v>4.95</v>
      </c>
      <c r="C13">
        <f t="shared" si="0"/>
        <v>2.7730000000000001</v>
      </c>
      <c r="D13">
        <f t="shared" si="1"/>
        <v>0.19200000000000017</v>
      </c>
      <c r="E13">
        <f t="shared" si="2"/>
        <v>2.2737712448323379</v>
      </c>
      <c r="F13">
        <f t="shared" si="3"/>
        <v>1.0403530895334174</v>
      </c>
      <c r="G13">
        <f t="shared" si="4"/>
        <v>1.2737712448323379</v>
      </c>
      <c r="H13">
        <f t="shared" si="5"/>
        <v>4.035308953341743E-2</v>
      </c>
    </row>
    <row r="15" spans="1:8" x14ac:dyDescent="0.25">
      <c r="A15" s="21" t="s">
        <v>197</v>
      </c>
      <c r="B15" s="21"/>
      <c r="C15" s="21" t="s">
        <v>198</v>
      </c>
      <c r="D15" s="21"/>
      <c r="E15" s="21" t="s">
        <v>199</v>
      </c>
      <c r="F15" s="21"/>
      <c r="G15" s="21" t="s">
        <v>200</v>
      </c>
      <c r="H15" s="21"/>
    </row>
    <row r="16" spans="1:8" x14ac:dyDescent="0.25">
      <c r="A16" s="21">
        <f>AVERAGE(B3:B13)</f>
        <v>3.5841818181818184</v>
      </c>
      <c r="B16" s="21"/>
      <c r="C16" s="21">
        <f>SUM(D4:D13)/COUNT(A3:A13)</f>
        <v>0.25209090909090909</v>
      </c>
      <c r="D16" s="21"/>
      <c r="E16" s="21">
        <f>GEOMEAN(F4:F13)</f>
        <v>1.0856121043927296</v>
      </c>
      <c r="F16" s="21"/>
      <c r="G16" s="23">
        <f>E16-1</f>
        <v>8.5612104392729593E-2</v>
      </c>
      <c r="H16" s="23"/>
    </row>
  </sheetData>
  <mergeCells count="13">
    <mergeCell ref="A15:B15"/>
    <mergeCell ref="C15:D15"/>
    <mergeCell ref="E15:F15"/>
    <mergeCell ref="G15:H15"/>
    <mergeCell ref="A16:B16"/>
    <mergeCell ref="C16:D16"/>
    <mergeCell ref="E16:F16"/>
    <mergeCell ref="G16:H16"/>
    <mergeCell ref="C1:D1"/>
    <mergeCell ref="E1:F1"/>
    <mergeCell ref="G1:H1"/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ЛР1. Исходная таблица</vt:lpstr>
      <vt:lpstr>ЛР2. Сводные таблицы</vt:lpstr>
      <vt:lpstr>ЛР3. Взаимосвязи 1</vt:lpstr>
      <vt:lpstr>ЛР4. Взаимосвязи 2</vt:lpstr>
      <vt:lpstr>ЛР5. Показатели динамики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Nikita Romanov</cp:lastModifiedBy>
  <dcterms:created xsi:type="dcterms:W3CDTF">2023-10-03T13:37:17Z</dcterms:created>
  <dcterms:modified xsi:type="dcterms:W3CDTF">2023-12-15T17:54:51Z</dcterms:modified>
</cp:coreProperties>
</file>