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22_1ПИб-02-3оп-22\Маркелов С.А\Теория вероятностей и математическая статистика\"/>
    </mc:Choice>
  </mc:AlternateContent>
  <bookViews>
    <workbookView xWindow="0" yWindow="0" windowWidth="21600" windowHeight="903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H36" i="3"/>
  <c r="I34" i="3"/>
  <c r="I33" i="3"/>
  <c r="I32" i="3"/>
  <c r="I31" i="3"/>
  <c r="D21" i="4" s="1"/>
  <c r="I29" i="3"/>
  <c r="D30" i="4" s="1"/>
  <c r="I28" i="3"/>
  <c r="H26" i="3"/>
  <c r="H25" i="3"/>
  <c r="H24" i="3"/>
  <c r="D28" i="4"/>
  <c r="D27" i="4"/>
  <c r="B7" i="4"/>
  <c r="B8" i="4" s="1"/>
  <c r="B9" i="4" s="1"/>
  <c r="B5" i="4"/>
  <c r="B6" i="4" s="1"/>
  <c r="B4" i="4"/>
  <c r="D23" i="4"/>
  <c r="D22" i="4"/>
  <c r="D20" i="4"/>
  <c r="D26" i="4"/>
  <c r="D19" i="4"/>
  <c r="D18" i="4"/>
  <c r="D16" i="4"/>
  <c r="D25" i="4" l="1"/>
  <c r="I30" i="3"/>
  <c r="D24" i="4" s="1"/>
  <c r="D29" i="4"/>
  <c r="B10" i="4"/>
  <c r="B11" i="4"/>
  <c r="K7" i="1" l="1"/>
  <c r="K6" i="2"/>
  <c r="K7" i="2"/>
  <c r="K8" i="2"/>
  <c r="K9" i="2"/>
  <c r="K10" i="2"/>
  <c r="K5" i="2"/>
  <c r="J7" i="2"/>
  <c r="J8" i="2" s="1"/>
  <c r="J9" i="2" s="1"/>
  <c r="J10" i="2" s="1"/>
  <c r="J6" i="2"/>
  <c r="J5" i="2"/>
  <c r="I10" i="2"/>
  <c r="I9" i="2"/>
  <c r="I8" i="2"/>
  <c r="I7" i="2"/>
  <c r="I6" i="2"/>
  <c r="I5" i="2"/>
  <c r="G11" i="2"/>
  <c r="H11" i="2"/>
  <c r="H6" i="2"/>
  <c r="H7" i="2"/>
  <c r="H8" i="2"/>
  <c r="H9" i="2"/>
  <c r="H10" i="2"/>
  <c r="H5" i="2"/>
  <c r="G6" i="2"/>
  <c r="G7" i="2"/>
  <c r="G8" i="2"/>
  <c r="G9" i="2"/>
  <c r="G10" i="2"/>
  <c r="G5" i="2"/>
  <c r="C7" i="2"/>
  <c r="B7" i="2"/>
  <c r="F5" i="2" a="1"/>
  <c r="F5" i="2" s="1"/>
  <c r="F6" i="2"/>
  <c r="F8" i="2"/>
  <c r="F10" i="2"/>
  <c r="B6" i="2"/>
  <c r="B5" i="2"/>
  <c r="B4" i="2"/>
  <c r="K16" i="1"/>
  <c r="K14" i="1"/>
  <c r="K12" i="1"/>
  <c r="K10" i="1"/>
  <c r="K8" i="1"/>
  <c r="K17" i="1"/>
  <c r="K15" i="1"/>
  <c r="K13" i="1"/>
  <c r="K11" i="1"/>
  <c r="K9" i="1"/>
  <c r="J17" i="1"/>
  <c r="J15" i="1"/>
  <c r="J13" i="1"/>
  <c r="J11" i="1"/>
  <c r="J9" i="1"/>
  <c r="J7" i="1"/>
  <c r="H7" i="1"/>
  <c r="H8" i="1" s="1"/>
  <c r="H9" i="1" s="1"/>
  <c r="H10" i="1" s="1"/>
  <c r="H6" i="1"/>
  <c r="H5" i="1"/>
  <c r="G6" i="1"/>
  <c r="G7" i="1"/>
  <c r="G8" i="1"/>
  <c r="G9" i="1"/>
  <c r="G10" i="1"/>
  <c r="G5" i="1"/>
  <c r="F5" i="1" a="1"/>
  <c r="F5" i="1" s="1"/>
  <c r="F6" i="1"/>
  <c r="F8" i="1"/>
  <c r="F10" i="1"/>
  <c r="B6" i="1"/>
  <c r="B5" i="1"/>
  <c r="B4" i="1"/>
  <c r="F11" i="2" l="1"/>
  <c r="F9" i="2"/>
  <c r="F7" i="2"/>
  <c r="F11" i="1"/>
  <c r="F9" i="1"/>
  <c r="F7" i="1"/>
</calcChain>
</file>

<file path=xl/sharedStrings.xml><?xml version="1.0" encoding="utf-8"?>
<sst xmlns="http://schemas.openxmlformats.org/spreadsheetml/2006/main" count="67" uniqueCount="49">
  <si>
    <t>n=</t>
  </si>
  <si>
    <t>Д=</t>
  </si>
  <si>
    <t>x max=</t>
  </si>
  <si>
    <t>x min=</t>
  </si>
  <si>
    <t>Вариант</t>
  </si>
  <si>
    <t>Частота</t>
  </si>
  <si>
    <t>Частность</t>
  </si>
  <si>
    <t>F(x)</t>
  </si>
  <si>
    <t>x</t>
  </si>
  <si>
    <t>Пл.отн.ч.</t>
  </si>
  <si>
    <t>Плот.част.</t>
  </si>
  <si>
    <t>w</t>
  </si>
  <si>
    <t>Накоп.ч.</t>
  </si>
  <si>
    <t>Нак.ч.,%</t>
  </si>
  <si>
    <t>Карман</t>
  </si>
  <si>
    <t>Еще</t>
  </si>
  <si>
    <t>Интегральный %</t>
  </si>
  <si>
    <t>1. Характеристики положения:</t>
  </si>
  <si>
    <t>Выборочное среднее</t>
  </si>
  <si>
    <t>Медиана</t>
  </si>
  <si>
    <t>Мода</t>
  </si>
  <si>
    <t>2. Характеристики рассеяния:</t>
  </si>
  <si>
    <t>Наибольшее</t>
  </si>
  <si>
    <t>Наименьшее</t>
  </si>
  <si>
    <t>Размах выборки</t>
  </si>
  <si>
    <t>Дисперсия выборки</t>
  </si>
  <si>
    <t>Дисперсия ген.совокупности</t>
  </si>
  <si>
    <t>СКО генеральной совокупности</t>
  </si>
  <si>
    <t>3. Характеристики формы:</t>
  </si>
  <si>
    <t>Выборочный эксцесс</t>
  </si>
  <si>
    <t>Коэффиц. Асимметрии</t>
  </si>
  <si>
    <t>Среднее квадратич. отклонение</t>
  </si>
  <si>
    <t>R=</t>
  </si>
  <si>
    <t>N=</t>
  </si>
  <si>
    <t>Nокр=</t>
  </si>
  <si>
    <t>Докр=</t>
  </si>
  <si>
    <t>Среднее</t>
  </si>
  <si>
    <t>Стандартная ошибка</t>
  </si>
  <si>
    <t>Стандартное отклонение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</si>
  <si>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</si>
  <si>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</si>
  <si>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</si>
  <si>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</si>
  <si>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</si>
  <si>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</si>
  <si>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</si>
  <si>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Наибольший(1)</t>
  </si>
  <si>
    <t>Наименьший(1)</t>
  </si>
  <si>
    <t>Строка1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</si>
</sst>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NumberFormat="1"/>
    <xf numFmtId="0" fontId="0" fillId="0" borderId="10" xfId="0" applyFill="1" applyBorder="1"/>
    <xf numFmtId="10" fontId="0" fillId="0" borderId="4" xfId="0" applyNumberFormat="1" applyBorder="1"/>
    <xf numFmtId="10" fontId="0" fillId="0" borderId="6" xfId="0" applyNumberFormat="1" applyBorder="1"/>
    <xf numFmtId="1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3" xfId="0" applyFill="1" applyBorder="1" applyAlignment="1"/>
    <xf numFmtId="10" fontId="0" fillId="0" borderId="13" xfId="0" applyNumberFormat="1" applyFill="1" applyBorder="1" applyAlignment="1"/>
    <xf numFmtId="0" fontId="1" fillId="0" borderId="1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5" xfId="0" applyFont="1" applyFill="1" applyBorder="1" applyAlignment="1">
      <alignment horizontal="centerContinuous"/>
    </xf>
    <xf numFmtId="0" fontId="1" fillId="0" borderId="16" xfId="0" applyFont="1" applyFill="1" applyBorder="1" applyAlignment="1">
      <alignment horizontal="centerContinuous"/>
    </xf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</a:t>
            </a:r>
            <a:r>
              <a:rPr lang="ru-RU" baseline="0"/>
              <a:t> функция распределения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Эмпирическая функция распределения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Лист1!$J$5:$J$18</c:f>
              <c:numCache>
                <c:formatCode>General</c:formatCode>
                <c:ptCount val="14"/>
                <c:pt idx="0">
                  <c:v>-2</c:v>
                </c:pt>
                <c:pt idx="1">
                  <c:v>-9.9999999999999995E-7</c:v>
                </c:pt>
                <c:pt idx="2">
                  <c:v>0</c:v>
                </c:pt>
                <c:pt idx="3">
                  <c:v>0.99999990000000005</c:v>
                </c:pt>
                <c:pt idx="4">
                  <c:v>1</c:v>
                </c:pt>
                <c:pt idx="5">
                  <c:v>1.9999998999999999</c:v>
                </c:pt>
                <c:pt idx="6">
                  <c:v>2</c:v>
                </c:pt>
                <c:pt idx="7">
                  <c:v>2.9999999000000002</c:v>
                </c:pt>
                <c:pt idx="8">
                  <c:v>3</c:v>
                </c:pt>
                <c:pt idx="9">
                  <c:v>3.9999999000000002</c:v>
                </c:pt>
                <c:pt idx="10">
                  <c:v>4</c:v>
                </c:pt>
                <c:pt idx="11">
                  <c:v>4.9999998999999997</c:v>
                </c:pt>
                <c:pt idx="12">
                  <c:v>5</c:v>
                </c:pt>
                <c:pt idx="13">
                  <c:v>7</c:v>
                </c:pt>
              </c:numCache>
            </c:numRef>
          </c:xVal>
          <c:yVal>
            <c:numRef>
              <c:f>Лист1!$K$5:$K$18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0.13333333333333333</c:v>
                </c:pt>
                <c:pt idx="3">
                  <c:v>0.13333333333333333</c:v>
                </c:pt>
                <c:pt idx="4">
                  <c:v>0.33333333333333337</c:v>
                </c:pt>
                <c:pt idx="5">
                  <c:v>0.33333333333333337</c:v>
                </c:pt>
                <c:pt idx="6">
                  <c:v>0.56666666666666665</c:v>
                </c:pt>
                <c:pt idx="7">
                  <c:v>0.56666666666666665</c:v>
                </c:pt>
                <c:pt idx="8">
                  <c:v>0.73333333333333328</c:v>
                </c:pt>
                <c:pt idx="9">
                  <c:v>0.73333333333333328</c:v>
                </c:pt>
                <c:pt idx="10">
                  <c:v>0.89999999999999991</c:v>
                </c:pt>
                <c:pt idx="11">
                  <c:v>0.89999999999999991</c:v>
                </c:pt>
                <c:pt idx="12">
                  <c:v>0.99999999999999989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B-494D-9906-97ABCC1B4F09}"/>
            </c:ext>
          </c:extLst>
        </c:ser>
        <c:ser>
          <c:idx val="1"/>
          <c:order val="1"/>
          <c:tx>
            <c:v>Вырезка значений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Лист1!$H$5:$H$10</c:f>
                <c:numCache>
                  <c:formatCode>General</c:formatCode>
                  <c:ptCount val="6"/>
                  <c:pt idx="0">
                    <c:v>0.13333333333333333</c:v>
                  </c:pt>
                  <c:pt idx="1">
                    <c:v>0.33333333333333337</c:v>
                  </c:pt>
                  <c:pt idx="2">
                    <c:v>0.56666666666666665</c:v>
                  </c:pt>
                  <c:pt idx="3">
                    <c:v>0.73333333333333328</c:v>
                  </c:pt>
                  <c:pt idx="4">
                    <c:v>0.89999999999999991</c:v>
                  </c:pt>
                  <c:pt idx="5">
                    <c:v>0.99999999999999989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ysDash"/>
                <a:round/>
              </a:ln>
              <a:effectLst/>
            </c:spPr>
          </c:errBars>
          <c:errBars>
            <c:errDir val="x"/>
            <c:errBarType val="plus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Лист1!$E$5:$E$10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Лист1!$H$5:$H$10</c:f>
              <c:numCache>
                <c:formatCode>General</c:formatCode>
                <c:ptCount val="6"/>
                <c:pt idx="0">
                  <c:v>0.13333333333333333</c:v>
                </c:pt>
                <c:pt idx="1">
                  <c:v>0.33333333333333337</c:v>
                </c:pt>
                <c:pt idx="2">
                  <c:v>0.56666666666666665</c:v>
                </c:pt>
                <c:pt idx="3">
                  <c:v>0.73333333333333328</c:v>
                </c:pt>
                <c:pt idx="4">
                  <c:v>0.89999999999999991</c:v>
                </c:pt>
                <c:pt idx="5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8B-494D-9906-97ABCC1B4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680632"/>
        <c:axId val="353689160"/>
      </c:scatterChart>
      <c:valAx>
        <c:axId val="35368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689160"/>
        <c:crosses val="autoZero"/>
        <c:crossBetween val="midCat"/>
      </c:valAx>
      <c:valAx>
        <c:axId val="35368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680632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Гистограмма частот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Лист2!$E$5:$E$10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Лист2!$G$5:$G$10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D-4A82-9A12-3EF3CE7F9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4"/>
        <c:axId val="220432672"/>
        <c:axId val="220432344"/>
      </c:barChart>
      <c:catAx>
        <c:axId val="2204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432344"/>
        <c:crosses val="autoZero"/>
        <c:auto val="1"/>
        <c:lblAlgn val="ctr"/>
        <c:lblOffset val="100"/>
        <c:noMultiLvlLbl val="0"/>
      </c:catAx>
      <c:valAx>
        <c:axId val="22043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4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Гистограмма относительных частот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Лист2!$E$5:$E$10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Лист2!$H$5:$H$10</c:f>
              <c:numCache>
                <c:formatCode>General</c:formatCode>
                <c:ptCount val="6"/>
                <c:pt idx="0">
                  <c:v>0.1</c:v>
                </c:pt>
                <c:pt idx="1">
                  <c:v>0.23333333333333334</c:v>
                </c:pt>
                <c:pt idx="2">
                  <c:v>0.13333333333333333</c:v>
                </c:pt>
                <c:pt idx="3">
                  <c:v>0.1</c:v>
                </c:pt>
                <c:pt idx="4">
                  <c:v>0.23333333333333334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6C5-8F82-2DE89B74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4"/>
        <c:axId val="220432672"/>
        <c:axId val="220432344"/>
      </c:barChart>
      <c:catAx>
        <c:axId val="2204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432344"/>
        <c:crosses val="autoZero"/>
        <c:auto val="1"/>
        <c:lblAlgn val="ctr"/>
        <c:lblOffset val="100"/>
        <c:noMultiLvlLbl val="0"/>
      </c:catAx>
      <c:valAx>
        <c:axId val="22043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4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 частот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Лист2!$E$5:$E$10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Лист2!$F$5:$F$10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0-4163-A385-C71AB2B0AE3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5658912"/>
        <c:axId val="355660880"/>
      </c:lineChart>
      <c:catAx>
        <c:axId val="3556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660880"/>
        <c:crosses val="autoZero"/>
        <c:auto val="1"/>
        <c:lblAlgn val="ctr"/>
        <c:lblOffset val="100"/>
        <c:noMultiLvlLbl val="0"/>
      </c:catAx>
      <c:valAx>
        <c:axId val="3556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6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 относительных частот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Лист2!$E$5:$E$10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Лист2!$I$5:$I$10</c:f>
              <c:numCache>
                <c:formatCode>General</c:formatCode>
                <c:ptCount val="6"/>
                <c:pt idx="0">
                  <c:v>0.1</c:v>
                </c:pt>
                <c:pt idx="1">
                  <c:v>0.23333333333333334</c:v>
                </c:pt>
                <c:pt idx="2">
                  <c:v>0.13333333333333333</c:v>
                </c:pt>
                <c:pt idx="3">
                  <c:v>0.1</c:v>
                </c:pt>
                <c:pt idx="4">
                  <c:v>0.23333333333333334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2-484C-98E1-9E99BEC4074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5658912"/>
        <c:axId val="355660880"/>
      </c:lineChart>
      <c:catAx>
        <c:axId val="3556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660880"/>
        <c:crosses val="autoZero"/>
        <c:auto val="1"/>
        <c:lblAlgn val="ctr"/>
        <c:lblOffset val="100"/>
        <c:noMultiLvlLbl val="0"/>
      </c:catAx>
      <c:valAx>
        <c:axId val="3556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6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Огива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Лист2!$E$5:$E$10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Лист2!$K$5:$K$10</c:f>
              <c:numCache>
                <c:formatCode>0.00%</c:formatCode>
                <c:ptCount val="6"/>
                <c:pt idx="0">
                  <c:v>0.1</c:v>
                </c:pt>
                <c:pt idx="1">
                  <c:v>0.33333333333333331</c:v>
                </c:pt>
                <c:pt idx="2">
                  <c:v>0.46666666666666667</c:v>
                </c:pt>
                <c:pt idx="3">
                  <c:v>0.56666666666666665</c:v>
                </c:pt>
                <c:pt idx="4">
                  <c:v>0.8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8-4B4B-AC4F-250AFCC1A2B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5658912"/>
        <c:axId val="355660880"/>
      </c:lineChart>
      <c:catAx>
        <c:axId val="35565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660880"/>
        <c:crosses val="autoZero"/>
        <c:auto val="1"/>
        <c:lblAlgn val="ctr"/>
        <c:lblOffset val="100"/>
        <c:noMultiLvlLbl val="0"/>
      </c:catAx>
      <c:valAx>
        <c:axId val="3556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65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Лист3!$A$6:$A$11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Еще</c:v>
                </c:pt>
              </c:strCache>
            </c:strRef>
          </c:cat>
          <c:val>
            <c:numRef>
              <c:f>Лист3!$B$6:$B$11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A-4E37-868C-D9B59240E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4706936"/>
        <c:axId val="394715792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Лист3!$A$6:$A$11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Еще</c:v>
                </c:pt>
              </c:strCache>
            </c:strRef>
          </c:cat>
          <c:val>
            <c:numRef>
              <c:f>Лист3!$C$6:$C$11</c:f>
              <c:numCache>
                <c:formatCode>0.00%</c:formatCode>
                <c:ptCount val="6"/>
                <c:pt idx="0">
                  <c:v>0.13333333333333333</c:v>
                </c:pt>
                <c:pt idx="1">
                  <c:v>0.33333333333333331</c:v>
                </c:pt>
                <c:pt idx="2">
                  <c:v>0.56666666666666665</c:v>
                </c:pt>
                <c:pt idx="3">
                  <c:v>0.73333333333333328</c:v>
                </c:pt>
                <c:pt idx="4">
                  <c:v>0.9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5A-4E37-868C-D9B59240E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717432"/>
        <c:axId val="394708576"/>
      </c:lineChart>
      <c:catAx>
        <c:axId val="394706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Карман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715792"/>
        <c:crosses val="autoZero"/>
        <c:auto val="1"/>
        <c:lblAlgn val="ctr"/>
        <c:lblOffset val="100"/>
        <c:noMultiLvlLbl val="0"/>
      </c:catAx>
      <c:valAx>
        <c:axId val="3947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706936"/>
        <c:crosses val="autoZero"/>
        <c:crossBetween val="between"/>
      </c:valAx>
      <c:valAx>
        <c:axId val="39470857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717432"/>
        <c:crosses val="max"/>
        <c:crossBetween val="between"/>
      </c:valAx>
      <c:catAx>
        <c:axId val="394717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4708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Лист4!$F$5:$F$10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Еще</c:v>
                </c:pt>
              </c:strCache>
            </c:strRef>
          </c:cat>
          <c:val>
            <c:numRef>
              <c:f>Лист4!$G$5:$G$10</c:f>
              <c:numCache>
                <c:formatCode>General</c:formatCode>
                <c:ptCount val="6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59-4E59-875E-DD044A85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56860536"/>
        <c:axId val="356858240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Лист4!$F$5:$F$10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Еще</c:v>
                </c:pt>
              </c:strCache>
            </c:strRef>
          </c:cat>
          <c:val>
            <c:numRef>
              <c:f>Лист4!$H$5:$H$10</c:f>
              <c:numCache>
                <c:formatCode>0.00%</c:formatCode>
                <c:ptCount val="6"/>
                <c:pt idx="0">
                  <c:v>0.13333333333333333</c:v>
                </c:pt>
                <c:pt idx="1">
                  <c:v>0.33333333333333331</c:v>
                </c:pt>
                <c:pt idx="2">
                  <c:v>0.56666666666666665</c:v>
                </c:pt>
                <c:pt idx="3">
                  <c:v>0.73333333333333328</c:v>
                </c:pt>
                <c:pt idx="4">
                  <c:v>0.9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59-4E59-875E-DD044A85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867424"/>
        <c:axId val="356857912"/>
      </c:lineChart>
      <c:catAx>
        <c:axId val="356860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Карман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858240"/>
        <c:crosses val="autoZero"/>
        <c:auto val="1"/>
        <c:lblAlgn val="ctr"/>
        <c:lblOffset val="100"/>
        <c:noMultiLvlLbl val="0"/>
      </c:catAx>
      <c:valAx>
        <c:axId val="3568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860536"/>
        <c:crosses val="autoZero"/>
        <c:crossBetween val="between"/>
      </c:valAx>
      <c:valAx>
        <c:axId val="35685791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867424"/>
        <c:crosses val="max"/>
        <c:crossBetween val="between"/>
      </c:valAx>
      <c:catAx>
        <c:axId val="3568674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568579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157162</xdr:colOff>
      <xdr:row>3</xdr:row>
      <xdr:rowOff>57150</xdr:rowOff>
    </xdr:from>
    <xdr:to>
      <xdr:col>19</xdr:col>
      <xdr:colOff>571500</xdr:colOff>
      <xdr:row>17</xdr:row>
      <xdr:rowOff>133350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357187</xdr:colOff>
      <xdr:row>12</xdr:row>
      <xdr:rowOff>19050</xdr:rowOff>
    </xdr:from>
    <xdr:to>
      <xdr:col>8</xdr:col>
      <xdr:colOff>52387</xdr:colOff>
      <xdr:row>26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11</xdr:row>
      <xdr:rowOff>152400</xdr:rowOff>
    </xdr:from>
    <xdr:to>
      <xdr:col>15</xdr:col>
      <xdr:colOff>523875</xdr:colOff>
      <xdr:row>26</xdr:row>
      <xdr:rowOff>38100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361950</xdr:colOff>
      <xdr:row>26</xdr:row>
      <xdr:rowOff>133350</xdr:rowOff>
    </xdr:from>
    <xdr:to>
      <xdr:col>8</xdr:col>
      <xdr:colOff>57150</xdr:colOff>
      <xdr:row>41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266700</xdr:colOff>
      <xdr:row>26</xdr:row>
      <xdr:rowOff>95250</xdr:rowOff>
    </xdr:from>
    <xdr:to>
      <xdr:col>15</xdr:col>
      <xdr:colOff>571500</xdr:colOff>
      <xdr:row>40</xdr:row>
      <xdr:rowOff>171450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352425</xdr:colOff>
      <xdr:row>41</xdr:row>
      <xdr:rowOff>19050</xdr:rowOff>
    </xdr:from>
    <xdr:to>
      <xdr:col>8</xdr:col>
      <xdr:colOff>47625</xdr:colOff>
      <xdr:row>55</xdr:row>
      <xdr:rowOff>95250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142875</xdr:rowOff>
    </xdr:from>
    <xdr:to>
      <xdr:col>13</xdr:col>
      <xdr:colOff>447675</xdr:colOff>
      <xdr:row>19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3</xdr:row>
      <xdr:rowOff>180974</xdr:rowOff>
    </xdr:from>
    <xdr:to>
      <xdr:col>18</xdr:col>
      <xdr:colOff>485775</xdr:colOff>
      <xdr:row>20</xdr:row>
      <xdr:rowOff>19049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O2"/>
    </sheetView>
  </sheetViews>
  <sheetFormatPr defaultRowHeight="15" x14ac:dyDescent="0.25"/>
  <cols>
    <col min="10" max="10" width="9.7109375" bestFit="1" customWidth="1"/>
  </cols>
  <sheetData>
    <row r="1" spans="1:15" x14ac:dyDescent="0.25">
      <c r="A1">
        <v>2</v>
      </c>
      <c r="B1">
        <v>0</v>
      </c>
      <c r="C1">
        <v>3</v>
      </c>
      <c r="D1">
        <v>5</v>
      </c>
      <c r="E1">
        <v>1</v>
      </c>
      <c r="F1">
        <v>2</v>
      </c>
      <c r="G1">
        <v>4</v>
      </c>
      <c r="H1">
        <v>5</v>
      </c>
      <c r="I1">
        <v>3</v>
      </c>
      <c r="J1">
        <v>4</v>
      </c>
      <c r="K1">
        <v>4</v>
      </c>
      <c r="L1">
        <v>0</v>
      </c>
      <c r="M1">
        <v>1</v>
      </c>
      <c r="N1">
        <v>5</v>
      </c>
      <c r="O1">
        <v>1</v>
      </c>
    </row>
    <row r="2" spans="1:15" x14ac:dyDescent="0.25">
      <c r="A2">
        <v>1</v>
      </c>
      <c r="B2">
        <v>3</v>
      </c>
      <c r="C2">
        <v>4</v>
      </c>
      <c r="D2">
        <v>0</v>
      </c>
      <c r="E2">
        <v>2</v>
      </c>
      <c r="F2">
        <v>3</v>
      </c>
      <c r="G2">
        <v>1</v>
      </c>
      <c r="H2">
        <v>3</v>
      </c>
      <c r="I2">
        <v>2</v>
      </c>
      <c r="J2">
        <v>1</v>
      </c>
      <c r="K2">
        <v>2</v>
      </c>
      <c r="L2">
        <v>4</v>
      </c>
      <c r="M2">
        <v>2</v>
      </c>
      <c r="N2">
        <v>0</v>
      </c>
      <c r="O2">
        <v>2</v>
      </c>
    </row>
    <row r="3" spans="1:15" x14ac:dyDescent="0.25">
      <c r="A3" s="1"/>
      <c r="C3" s="1"/>
      <c r="E3" s="1"/>
      <c r="G3" s="1"/>
    </row>
    <row r="4" spans="1:15" x14ac:dyDescent="0.25">
      <c r="A4" s="1" t="s">
        <v>2</v>
      </c>
      <c r="B4">
        <f>MAX(A1:O2)</f>
        <v>5</v>
      </c>
      <c r="E4" s="3" t="s">
        <v>4</v>
      </c>
      <c r="F4" s="3" t="s">
        <v>5</v>
      </c>
      <c r="G4" s="3" t="s">
        <v>6</v>
      </c>
      <c r="H4" s="3" t="s">
        <v>7</v>
      </c>
      <c r="J4" s="3" t="s">
        <v>8</v>
      </c>
      <c r="K4" s="3" t="s">
        <v>7</v>
      </c>
    </row>
    <row r="5" spans="1:15" x14ac:dyDescent="0.25">
      <c r="A5" s="1" t="s">
        <v>3</v>
      </c>
      <c r="B5">
        <f>MIN(A1:O2)</f>
        <v>0</v>
      </c>
      <c r="E5" s="4">
        <v>0</v>
      </c>
      <c r="F5" s="5">
        <f t="array" ref="F5:F11">FREQUENCY(A1:O2,E5:E10)</f>
        <v>4</v>
      </c>
      <c r="G5" s="5">
        <f>F5/$B$6</f>
        <v>0.13333333333333333</v>
      </c>
      <c r="H5" s="6">
        <f>G5</f>
        <v>0.13333333333333333</v>
      </c>
      <c r="J5" s="14">
        <v>-2</v>
      </c>
      <c r="K5" s="14">
        <v>0</v>
      </c>
    </row>
    <row r="6" spans="1:15" x14ac:dyDescent="0.25">
      <c r="A6" s="1" t="s">
        <v>0</v>
      </c>
      <c r="B6" s="2">
        <f>COUNT(A1:O2)</f>
        <v>30</v>
      </c>
      <c r="C6" s="2"/>
      <c r="E6" s="7">
        <v>1</v>
      </c>
      <c r="F6" s="8">
        <v>6</v>
      </c>
      <c r="G6" s="8">
        <f t="shared" ref="G6:G10" si="0">F6/$B$6</f>
        <v>0.2</v>
      </c>
      <c r="H6" s="9">
        <f>G6+H5</f>
        <v>0.33333333333333337</v>
      </c>
      <c r="J6" s="14">
        <v>-9.9999999999999995E-7</v>
      </c>
      <c r="K6" s="14">
        <v>0</v>
      </c>
    </row>
    <row r="7" spans="1:15" x14ac:dyDescent="0.25">
      <c r="B7" s="2"/>
      <c r="C7" s="2"/>
      <c r="E7" s="7">
        <v>2</v>
      </c>
      <c r="F7" s="8">
        <v>7</v>
      </c>
      <c r="G7" s="8">
        <f t="shared" si="0"/>
        <v>0.23333333333333334</v>
      </c>
      <c r="H7" s="9">
        <f t="shared" ref="H7:H10" si="1">G7+H6</f>
        <v>0.56666666666666665</v>
      </c>
      <c r="J7" s="14">
        <f>E5</f>
        <v>0</v>
      </c>
      <c r="K7" s="14">
        <f>H5</f>
        <v>0.13333333333333333</v>
      </c>
    </row>
    <row r="8" spans="1:15" x14ac:dyDescent="0.25">
      <c r="E8" s="7">
        <v>3</v>
      </c>
      <c r="F8" s="8">
        <v>5</v>
      </c>
      <c r="G8" s="8">
        <f t="shared" si="0"/>
        <v>0.16666666666666666</v>
      </c>
      <c r="H8" s="9">
        <f t="shared" si="1"/>
        <v>0.73333333333333328</v>
      </c>
      <c r="J8" s="14">
        <v>0.99999990000000005</v>
      </c>
      <c r="K8" s="14">
        <f>K7</f>
        <v>0.13333333333333333</v>
      </c>
    </row>
    <row r="9" spans="1:15" x14ac:dyDescent="0.25">
      <c r="E9" s="7">
        <v>4</v>
      </c>
      <c r="F9" s="8">
        <v>5</v>
      </c>
      <c r="G9" s="8">
        <f t="shared" si="0"/>
        <v>0.16666666666666666</v>
      </c>
      <c r="H9" s="9">
        <f t="shared" si="1"/>
        <v>0.89999999999999991</v>
      </c>
      <c r="J9" s="14">
        <f>E6</f>
        <v>1</v>
      </c>
      <c r="K9" s="14">
        <f>H6</f>
        <v>0.33333333333333337</v>
      </c>
    </row>
    <row r="10" spans="1:15" x14ac:dyDescent="0.25">
      <c r="E10" s="7">
        <v>5</v>
      </c>
      <c r="F10" s="8">
        <v>3</v>
      </c>
      <c r="G10" s="8">
        <f t="shared" si="0"/>
        <v>0.1</v>
      </c>
      <c r="H10" s="9">
        <f t="shared" si="1"/>
        <v>0.99999999999999989</v>
      </c>
      <c r="J10" s="14">
        <v>1.9999998999999999</v>
      </c>
      <c r="K10" s="14">
        <f>K9</f>
        <v>0.33333333333333337</v>
      </c>
    </row>
    <row r="11" spans="1:15" x14ac:dyDescent="0.25">
      <c r="E11" s="10"/>
      <c r="F11" s="11">
        <v>0</v>
      </c>
      <c r="G11" s="11"/>
      <c r="H11" s="12"/>
      <c r="J11" s="14">
        <f>E7</f>
        <v>2</v>
      </c>
      <c r="K11" s="14">
        <f>H7</f>
        <v>0.56666666666666665</v>
      </c>
    </row>
    <row r="12" spans="1:15" x14ac:dyDescent="0.25">
      <c r="J12" s="14">
        <v>2.9999999000000002</v>
      </c>
      <c r="K12" s="14">
        <f>K11</f>
        <v>0.56666666666666665</v>
      </c>
    </row>
    <row r="13" spans="1:15" x14ac:dyDescent="0.25">
      <c r="J13" s="14">
        <f>E8</f>
        <v>3</v>
      </c>
      <c r="K13" s="14">
        <f>H8</f>
        <v>0.73333333333333328</v>
      </c>
    </row>
    <row r="14" spans="1:15" x14ac:dyDescent="0.25">
      <c r="J14" s="14">
        <v>3.9999999000000002</v>
      </c>
      <c r="K14" s="14">
        <f>K13</f>
        <v>0.73333333333333328</v>
      </c>
    </row>
    <row r="15" spans="1:15" x14ac:dyDescent="0.25">
      <c r="J15" s="14">
        <f>E9</f>
        <v>4</v>
      </c>
      <c r="K15" s="14">
        <f>H9</f>
        <v>0.89999999999999991</v>
      </c>
    </row>
    <row r="16" spans="1:15" x14ac:dyDescent="0.25">
      <c r="J16" s="14">
        <v>4.9999998999999997</v>
      </c>
      <c r="K16" s="14">
        <f>K15</f>
        <v>0.89999999999999991</v>
      </c>
    </row>
    <row r="17" spans="10:11" x14ac:dyDescent="0.25">
      <c r="J17" s="14">
        <f>E10</f>
        <v>5</v>
      </c>
      <c r="K17" s="14">
        <f>H10</f>
        <v>0.99999999999999989</v>
      </c>
    </row>
    <row r="18" spans="10:11" x14ac:dyDescent="0.25">
      <c r="J18" s="15">
        <v>7</v>
      </c>
      <c r="K18" s="1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4" sqref="A4:C7"/>
    </sheetView>
  </sheetViews>
  <sheetFormatPr defaultRowHeight="15" x14ac:dyDescent="0.25"/>
  <sheetData>
    <row r="1" spans="1:15" x14ac:dyDescent="0.25">
      <c r="A1">
        <v>0</v>
      </c>
      <c r="B1">
        <v>2</v>
      </c>
      <c r="C1">
        <v>3</v>
      </c>
      <c r="D1">
        <v>5</v>
      </c>
      <c r="E1">
        <v>1</v>
      </c>
      <c r="F1">
        <v>2</v>
      </c>
      <c r="G1">
        <v>4</v>
      </c>
      <c r="H1">
        <v>5</v>
      </c>
      <c r="I1">
        <v>3</v>
      </c>
      <c r="J1">
        <v>4</v>
      </c>
      <c r="K1">
        <v>4</v>
      </c>
      <c r="L1">
        <v>0</v>
      </c>
      <c r="M1">
        <v>1</v>
      </c>
      <c r="N1">
        <v>5</v>
      </c>
      <c r="O1">
        <v>1</v>
      </c>
    </row>
    <row r="2" spans="1:15" x14ac:dyDescent="0.25">
      <c r="A2">
        <v>4</v>
      </c>
      <c r="B2">
        <v>2</v>
      </c>
      <c r="C2">
        <v>1</v>
      </c>
      <c r="D2">
        <v>5</v>
      </c>
      <c r="E2">
        <v>1</v>
      </c>
      <c r="F2">
        <v>2</v>
      </c>
      <c r="G2">
        <v>4</v>
      </c>
      <c r="H2">
        <v>5</v>
      </c>
      <c r="I2">
        <v>3</v>
      </c>
      <c r="J2">
        <v>4</v>
      </c>
      <c r="K2">
        <v>4</v>
      </c>
      <c r="L2">
        <v>0</v>
      </c>
      <c r="M2">
        <v>1</v>
      </c>
      <c r="N2">
        <v>5</v>
      </c>
      <c r="O2">
        <v>1</v>
      </c>
    </row>
    <row r="4" spans="1:15" x14ac:dyDescent="0.25">
      <c r="A4" s="1" t="s">
        <v>2</v>
      </c>
      <c r="B4">
        <f>MAX(A1:O2)</f>
        <v>5</v>
      </c>
      <c r="E4" s="13" t="s">
        <v>4</v>
      </c>
      <c r="F4" s="13" t="s">
        <v>5</v>
      </c>
      <c r="G4" s="13" t="s">
        <v>10</v>
      </c>
      <c r="H4" s="13" t="s">
        <v>9</v>
      </c>
      <c r="I4" s="17" t="s">
        <v>11</v>
      </c>
      <c r="J4" s="17" t="s">
        <v>12</v>
      </c>
      <c r="K4" s="17" t="s">
        <v>13</v>
      </c>
    </row>
    <row r="5" spans="1:15" x14ac:dyDescent="0.25">
      <c r="A5" s="1" t="s">
        <v>3</v>
      </c>
      <c r="B5">
        <f>MIN(A1:O2)</f>
        <v>0</v>
      </c>
      <c r="E5" s="4">
        <v>0</v>
      </c>
      <c r="F5" s="5">
        <f t="array" ref="F5:F11">FREQUENCY(A1:O2,E5:E10)</f>
        <v>3</v>
      </c>
      <c r="G5" s="5">
        <f>F5/$C$7</f>
        <v>3</v>
      </c>
      <c r="H5" s="5">
        <f>G5/($C$7*$B$6)</f>
        <v>0.1</v>
      </c>
      <c r="I5" s="5">
        <f>H5</f>
        <v>0.1</v>
      </c>
      <c r="J5" s="5">
        <f>F5</f>
        <v>3</v>
      </c>
      <c r="K5" s="18">
        <f>J5/$B$6</f>
        <v>0.1</v>
      </c>
    </row>
    <row r="6" spans="1:15" x14ac:dyDescent="0.25">
      <c r="A6" s="1" t="s">
        <v>0</v>
      </c>
      <c r="B6" s="2">
        <f>COUNT(A1:O2)</f>
        <v>30</v>
      </c>
      <c r="E6" s="7">
        <v>1</v>
      </c>
      <c r="F6" s="8">
        <v>7</v>
      </c>
      <c r="G6" s="8">
        <f t="shared" ref="G6:G10" si="0">F6/$C$7</f>
        <v>7</v>
      </c>
      <c r="H6" s="8">
        <f t="shared" ref="H6:H11" si="1">G6/($C$7*$B$6)</f>
        <v>0.23333333333333334</v>
      </c>
      <c r="I6" s="8">
        <f t="shared" ref="I6:I10" si="2">H6</f>
        <v>0.23333333333333334</v>
      </c>
      <c r="J6" s="8">
        <f>F6+J5</f>
        <v>10</v>
      </c>
      <c r="K6" s="19">
        <f t="shared" ref="K6:K10" si="3">J6/$B$6</f>
        <v>0.33333333333333331</v>
      </c>
    </row>
    <row r="7" spans="1:15" x14ac:dyDescent="0.25">
      <c r="A7" s="1" t="s">
        <v>1</v>
      </c>
      <c r="B7" s="16">
        <f>(B4-B5)/SQRT(B6)</f>
        <v>0.9128709291752769</v>
      </c>
      <c r="C7">
        <f>_xlfn.CEILING.MATH(B7)</f>
        <v>1</v>
      </c>
      <c r="E7" s="7">
        <v>2</v>
      </c>
      <c r="F7" s="8">
        <v>4</v>
      </c>
      <c r="G7" s="8">
        <f t="shared" si="0"/>
        <v>4</v>
      </c>
      <c r="H7" s="8">
        <f t="shared" si="1"/>
        <v>0.13333333333333333</v>
      </c>
      <c r="I7" s="8">
        <f t="shared" si="2"/>
        <v>0.13333333333333333</v>
      </c>
      <c r="J7" s="8">
        <f t="shared" ref="J7:J10" si="4">F7+J6</f>
        <v>14</v>
      </c>
      <c r="K7" s="19">
        <f t="shared" si="3"/>
        <v>0.46666666666666667</v>
      </c>
    </row>
    <row r="8" spans="1:15" x14ac:dyDescent="0.25">
      <c r="E8" s="7">
        <v>3</v>
      </c>
      <c r="F8" s="8">
        <v>3</v>
      </c>
      <c r="G8" s="8">
        <f t="shared" si="0"/>
        <v>3</v>
      </c>
      <c r="H8" s="8">
        <f t="shared" si="1"/>
        <v>0.1</v>
      </c>
      <c r="I8" s="8">
        <f t="shared" si="2"/>
        <v>0.1</v>
      </c>
      <c r="J8" s="8">
        <f t="shared" si="4"/>
        <v>17</v>
      </c>
      <c r="K8" s="19">
        <f t="shared" si="3"/>
        <v>0.56666666666666665</v>
      </c>
    </row>
    <row r="9" spans="1:15" x14ac:dyDescent="0.25">
      <c r="E9" s="7">
        <v>4</v>
      </c>
      <c r="F9" s="8">
        <v>7</v>
      </c>
      <c r="G9" s="8">
        <f t="shared" si="0"/>
        <v>7</v>
      </c>
      <c r="H9" s="8">
        <f t="shared" si="1"/>
        <v>0.23333333333333334</v>
      </c>
      <c r="I9" s="8">
        <f t="shared" si="2"/>
        <v>0.23333333333333334</v>
      </c>
      <c r="J9" s="8">
        <f t="shared" si="4"/>
        <v>24</v>
      </c>
      <c r="K9" s="19">
        <f t="shared" si="3"/>
        <v>0.8</v>
      </c>
    </row>
    <row r="10" spans="1:15" x14ac:dyDescent="0.25">
      <c r="E10" s="7">
        <v>5</v>
      </c>
      <c r="F10" s="8">
        <v>6</v>
      </c>
      <c r="G10" s="8">
        <f t="shared" si="0"/>
        <v>6</v>
      </c>
      <c r="H10" s="8">
        <f t="shared" si="1"/>
        <v>0.2</v>
      </c>
      <c r="I10" s="8">
        <f t="shared" si="2"/>
        <v>0.2</v>
      </c>
      <c r="J10" s="8">
        <f t="shared" si="4"/>
        <v>30</v>
      </c>
      <c r="K10" s="19">
        <f t="shared" si="3"/>
        <v>1</v>
      </c>
    </row>
    <row r="11" spans="1:15" x14ac:dyDescent="0.25">
      <c r="E11" s="10"/>
      <c r="F11" s="11">
        <v>0</v>
      </c>
      <c r="G11" s="11">
        <f>SUM(G5:G10)</f>
        <v>30</v>
      </c>
      <c r="H11" s="11">
        <f t="shared" si="1"/>
        <v>1</v>
      </c>
      <c r="I11" s="11"/>
      <c r="J11" s="11"/>
      <c r="K11" s="1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opLeftCell="A19" workbookViewId="0">
      <selection activeCell="R17" sqref="R17"/>
    </sheetView>
  </sheetViews>
  <sheetFormatPr defaultRowHeight="15" x14ac:dyDescent="0.25"/>
  <cols>
    <col min="3" max="3" width="18.85546875" customWidth="1"/>
    <col min="6" max="6" width="10.42578125" customWidth="1"/>
    <col min="7" max="7" width="10.7109375" customWidth="1"/>
  </cols>
  <sheetData>
    <row r="1" spans="1:30" x14ac:dyDescent="0.25">
      <c r="A1">
        <v>2</v>
      </c>
      <c r="B1">
        <v>0</v>
      </c>
      <c r="C1">
        <v>3</v>
      </c>
      <c r="D1">
        <v>5</v>
      </c>
      <c r="E1">
        <v>1</v>
      </c>
      <c r="F1">
        <v>2</v>
      </c>
      <c r="G1">
        <v>4</v>
      </c>
      <c r="H1">
        <v>5</v>
      </c>
      <c r="I1">
        <v>3</v>
      </c>
      <c r="J1">
        <v>4</v>
      </c>
      <c r="K1">
        <v>4</v>
      </c>
      <c r="L1">
        <v>0</v>
      </c>
      <c r="M1">
        <v>1</v>
      </c>
      <c r="N1">
        <v>5</v>
      </c>
      <c r="O1">
        <v>1</v>
      </c>
      <c r="P1">
        <v>1</v>
      </c>
      <c r="Q1">
        <v>3</v>
      </c>
      <c r="R1">
        <v>4</v>
      </c>
      <c r="S1">
        <v>0</v>
      </c>
      <c r="T1">
        <v>2</v>
      </c>
      <c r="U1">
        <v>3</v>
      </c>
      <c r="V1">
        <v>1</v>
      </c>
      <c r="W1">
        <v>3</v>
      </c>
      <c r="X1">
        <v>2</v>
      </c>
      <c r="Y1">
        <v>1</v>
      </c>
      <c r="Z1">
        <v>2</v>
      </c>
      <c r="AA1">
        <v>4</v>
      </c>
      <c r="AB1">
        <v>2</v>
      </c>
      <c r="AC1">
        <v>0</v>
      </c>
      <c r="AD1">
        <v>2</v>
      </c>
    </row>
    <row r="3" spans="1:30" x14ac:dyDescent="0.25">
      <c r="A3" s="8"/>
      <c r="B3" s="8"/>
      <c r="C3" s="8"/>
    </row>
    <row r="4" spans="1:30" ht="15.75" thickBot="1" x14ac:dyDescent="0.3">
      <c r="A4" s="34"/>
      <c r="B4" s="34"/>
      <c r="C4" s="34"/>
    </row>
    <row r="5" spans="1:30" x14ac:dyDescent="0.25">
      <c r="A5" s="25" t="s">
        <v>14</v>
      </c>
      <c r="B5" s="25" t="s">
        <v>5</v>
      </c>
      <c r="C5" s="25" t="s">
        <v>16</v>
      </c>
    </row>
    <row r="6" spans="1:30" x14ac:dyDescent="0.25">
      <c r="A6" s="21">
        <v>0</v>
      </c>
      <c r="B6" s="21">
        <v>4</v>
      </c>
      <c r="C6" s="22">
        <v>0.13333333333333333</v>
      </c>
    </row>
    <row r="7" spans="1:30" x14ac:dyDescent="0.25">
      <c r="A7" s="21">
        <v>1</v>
      </c>
      <c r="B7" s="21">
        <v>6</v>
      </c>
      <c r="C7" s="22">
        <v>0.33333333333333331</v>
      </c>
    </row>
    <row r="8" spans="1:30" x14ac:dyDescent="0.25">
      <c r="A8" s="21">
        <v>2</v>
      </c>
      <c r="B8" s="21">
        <v>7</v>
      </c>
      <c r="C8" s="22">
        <v>0.56666666666666665</v>
      </c>
    </row>
    <row r="9" spans="1:30" x14ac:dyDescent="0.25">
      <c r="A9" s="21">
        <v>3</v>
      </c>
      <c r="B9" s="21">
        <v>5</v>
      </c>
      <c r="C9" s="22">
        <v>0.73333333333333328</v>
      </c>
    </row>
    <row r="10" spans="1:30" x14ac:dyDescent="0.25">
      <c r="A10" s="21">
        <v>4</v>
      </c>
      <c r="B10" s="21">
        <v>5</v>
      </c>
      <c r="C10" s="22">
        <v>0.9</v>
      </c>
    </row>
    <row r="11" spans="1:30" ht="15.75" thickBot="1" x14ac:dyDescent="0.3">
      <c r="A11" s="23" t="s">
        <v>15</v>
      </c>
      <c r="B11" s="23">
        <v>3</v>
      </c>
      <c r="C11" s="24">
        <v>1</v>
      </c>
    </row>
    <row r="23" spans="5:9" x14ac:dyDescent="0.25">
      <c r="E23" s="26" t="s">
        <v>17</v>
      </c>
      <c r="F23" s="26"/>
      <c r="G23" s="26"/>
      <c r="H23" s="26"/>
      <c r="I23" s="26"/>
    </row>
    <row r="24" spans="5:9" x14ac:dyDescent="0.25">
      <c r="F24" s="26" t="s">
        <v>18</v>
      </c>
      <c r="G24" s="26"/>
      <c r="H24" s="3">
        <f>AVERAGE(A1:AD1)</f>
        <v>2.3333333333333335</v>
      </c>
    </row>
    <row r="25" spans="5:9" x14ac:dyDescent="0.25">
      <c r="F25" t="s">
        <v>19</v>
      </c>
      <c r="H25" s="3">
        <f>MEDIAN(A1:AD1)</f>
        <v>2</v>
      </c>
    </row>
    <row r="26" spans="5:9" x14ac:dyDescent="0.25">
      <c r="F26" t="s">
        <v>20</v>
      </c>
      <c r="H26" s="3">
        <f>_xlfn.MODE.SNGL(A1:AD1)</f>
        <v>2</v>
      </c>
    </row>
    <row r="27" spans="5:9" x14ac:dyDescent="0.25">
      <c r="E27" s="26" t="s">
        <v>21</v>
      </c>
      <c r="F27" s="26"/>
      <c r="G27" s="26"/>
      <c r="H27" s="26"/>
      <c r="I27" s="26"/>
    </row>
    <row r="28" spans="5:9" x14ac:dyDescent="0.25">
      <c r="F28" s="27" t="s">
        <v>22</v>
      </c>
      <c r="G28" s="27"/>
      <c r="I28" s="3">
        <f>MAX(A1:AD1)</f>
        <v>5</v>
      </c>
    </row>
    <row r="29" spans="5:9" x14ac:dyDescent="0.25">
      <c r="F29" s="27" t="s">
        <v>23</v>
      </c>
      <c r="G29" s="27"/>
      <c r="I29" s="3">
        <f>MIN(A1:AD1)</f>
        <v>0</v>
      </c>
    </row>
    <row r="30" spans="5:9" x14ac:dyDescent="0.25">
      <c r="F30" s="27" t="s">
        <v>24</v>
      </c>
      <c r="G30" s="27"/>
      <c r="I30" s="3">
        <f>I28-I29</f>
        <v>5</v>
      </c>
    </row>
    <row r="31" spans="5:9" x14ac:dyDescent="0.25">
      <c r="F31" s="26" t="s">
        <v>25</v>
      </c>
      <c r="G31" s="26"/>
      <c r="I31" s="3">
        <f>_xlfn.VAR.S(A1:AD1)</f>
        <v>2.436781609195402</v>
      </c>
    </row>
    <row r="32" spans="5:9" x14ac:dyDescent="0.25">
      <c r="F32" s="27" t="s">
        <v>26</v>
      </c>
      <c r="G32" s="27"/>
      <c r="H32" s="27"/>
      <c r="I32" s="3">
        <f>_xlfn.VAR.P(A1:AD1)</f>
        <v>2.3555555555555556</v>
      </c>
    </row>
    <row r="33" spans="5:9" x14ac:dyDescent="0.25">
      <c r="F33" s="27" t="s">
        <v>31</v>
      </c>
      <c r="G33" s="27"/>
      <c r="H33" s="27"/>
      <c r="I33" s="3">
        <f>_xlfn.STDEV.S(A1:AD1)</f>
        <v>1.5610194134588469</v>
      </c>
    </row>
    <row r="34" spans="5:9" x14ac:dyDescent="0.25">
      <c r="F34" s="27" t="s">
        <v>27</v>
      </c>
      <c r="G34" s="27"/>
      <c r="H34" s="27"/>
      <c r="I34" s="15">
        <f>_xlfn.STDEV.P(A1:AD1)</f>
        <v>1.5347819244295118</v>
      </c>
    </row>
    <row r="35" spans="5:9" x14ac:dyDescent="0.25">
      <c r="E35" s="27" t="s">
        <v>28</v>
      </c>
      <c r="F35" s="27"/>
      <c r="G35" s="27"/>
      <c r="H35" s="27"/>
      <c r="I35" s="27"/>
    </row>
    <row r="36" spans="5:9" x14ac:dyDescent="0.25">
      <c r="F36" s="26" t="s">
        <v>29</v>
      </c>
      <c r="G36" s="26"/>
      <c r="H36" s="3">
        <f>KURT(A1:AD1)</f>
        <v>-0.98778162030209149</v>
      </c>
    </row>
    <row r="37" spans="5:9" x14ac:dyDescent="0.25">
      <c r="F37" s="26" t="s">
        <v>30</v>
      </c>
      <c r="G37" s="26"/>
      <c r="H37" s="15">
        <f>SKEW(A1:AD1)</f>
        <v>0.15756170051106619</v>
      </c>
    </row>
  </sheetData>
  <mergeCells count="13">
    <mergeCell ref="F37:G37"/>
    <mergeCell ref="F31:G31"/>
    <mergeCell ref="E35:I35"/>
    <mergeCell ref="F32:H32"/>
    <mergeCell ref="F33:H33"/>
    <mergeCell ref="F34:H34"/>
    <mergeCell ref="F36:G36"/>
    <mergeCell ref="E23:I23"/>
    <mergeCell ref="F24:G24"/>
    <mergeCell ref="E27:I27"/>
    <mergeCell ref="F28:G28"/>
    <mergeCell ref="F29:G29"/>
    <mergeCell ref="F30:G3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A13" workbookViewId="0">
      <selection activeCell="D23" sqref="D23"/>
    </sheetView>
  </sheetViews>
  <sheetFormatPr defaultRowHeight="15" x14ac:dyDescent="0.25"/>
  <cols>
    <col min="2" max="2" width="24.28515625" customWidth="1"/>
  </cols>
  <sheetData>
    <row r="1" spans="1:30" x14ac:dyDescent="0.25">
      <c r="A1">
        <v>2</v>
      </c>
      <c r="B1">
        <v>0</v>
      </c>
      <c r="C1">
        <v>3</v>
      </c>
      <c r="D1">
        <v>5</v>
      </c>
      <c r="E1">
        <v>1</v>
      </c>
      <c r="F1">
        <v>2</v>
      </c>
      <c r="G1">
        <v>4</v>
      </c>
      <c r="H1">
        <v>5</v>
      </c>
      <c r="I1">
        <v>3</v>
      </c>
      <c r="J1">
        <v>4</v>
      </c>
      <c r="K1">
        <v>4</v>
      </c>
      <c r="L1">
        <v>0</v>
      </c>
      <c r="M1">
        <v>1</v>
      </c>
      <c r="N1">
        <v>5</v>
      </c>
      <c r="O1">
        <v>1</v>
      </c>
      <c r="P1">
        <v>1</v>
      </c>
      <c r="Q1">
        <v>3</v>
      </c>
      <c r="R1">
        <v>4</v>
      </c>
      <c r="S1">
        <v>0</v>
      </c>
      <c r="T1">
        <v>2</v>
      </c>
      <c r="U1">
        <v>3</v>
      </c>
      <c r="V1">
        <v>1</v>
      </c>
      <c r="W1">
        <v>3</v>
      </c>
      <c r="X1">
        <v>2</v>
      </c>
      <c r="Y1">
        <v>1</v>
      </c>
      <c r="Z1">
        <v>2</v>
      </c>
      <c r="AA1">
        <v>4</v>
      </c>
      <c r="AB1">
        <v>2</v>
      </c>
      <c r="AC1">
        <v>0</v>
      </c>
      <c r="AD1">
        <v>2</v>
      </c>
    </row>
    <row r="3" spans="1:30" ht="15.75" thickBot="1" x14ac:dyDescent="0.3"/>
    <row r="4" spans="1:30" x14ac:dyDescent="0.25">
      <c r="A4" s="1" t="s">
        <v>2</v>
      </c>
      <c r="B4">
        <f>MAX(A1:AD1)</f>
        <v>5</v>
      </c>
      <c r="E4" s="34"/>
      <c r="F4" s="25" t="s">
        <v>14</v>
      </c>
      <c r="G4" s="25" t="s">
        <v>5</v>
      </c>
      <c r="H4" s="25" t="s">
        <v>16</v>
      </c>
    </row>
    <row r="5" spans="1:30" x14ac:dyDescent="0.25">
      <c r="A5" s="1" t="s">
        <v>3</v>
      </c>
      <c r="B5">
        <f>MIN(A1:AD1)</f>
        <v>0</v>
      </c>
      <c r="E5" s="21"/>
      <c r="F5" s="21">
        <v>0</v>
      </c>
      <c r="G5" s="21">
        <v>4</v>
      </c>
      <c r="H5" s="22">
        <v>0.13333333333333333</v>
      </c>
    </row>
    <row r="6" spans="1:30" x14ac:dyDescent="0.25">
      <c r="A6" s="1" t="s">
        <v>32</v>
      </c>
      <c r="B6">
        <f>B4-B5</f>
        <v>5</v>
      </c>
      <c r="E6" s="21"/>
      <c r="F6" s="21">
        <v>1</v>
      </c>
      <c r="G6" s="21">
        <v>6</v>
      </c>
      <c r="H6" s="22">
        <v>0.33333333333333331</v>
      </c>
    </row>
    <row r="7" spans="1:30" x14ac:dyDescent="0.25">
      <c r="A7" s="1" t="s">
        <v>0</v>
      </c>
      <c r="B7" s="2">
        <f>COUNT(A1:AD1)</f>
        <v>30</v>
      </c>
      <c r="E7" s="21"/>
      <c r="F7" s="21">
        <v>2</v>
      </c>
      <c r="G7" s="21">
        <v>7</v>
      </c>
      <c r="H7" s="22">
        <v>0.56666666666666665</v>
      </c>
    </row>
    <row r="8" spans="1:30" x14ac:dyDescent="0.25">
      <c r="A8" s="1" t="s">
        <v>33</v>
      </c>
      <c r="B8" s="16">
        <f>SQRT(B7)</f>
        <v>5.4772255750516612</v>
      </c>
      <c r="C8" s="20"/>
      <c r="E8" s="21"/>
      <c r="F8" s="21">
        <v>3</v>
      </c>
      <c r="G8" s="21">
        <v>5</v>
      </c>
      <c r="H8" s="22">
        <v>0.73333333333333328</v>
      </c>
    </row>
    <row r="9" spans="1:30" x14ac:dyDescent="0.25">
      <c r="A9" s="1" t="s">
        <v>34</v>
      </c>
      <c r="B9">
        <f>ROUND(B8,0)</f>
        <v>5</v>
      </c>
      <c r="E9" s="21"/>
      <c r="F9" s="21">
        <v>4</v>
      </c>
      <c r="G9" s="21">
        <v>5</v>
      </c>
      <c r="H9" s="22">
        <v>0.9</v>
      </c>
    </row>
    <row r="10" spans="1:30" ht="15.75" thickBot="1" x14ac:dyDescent="0.3">
      <c r="A10" s="1" t="s">
        <v>1</v>
      </c>
      <c r="B10" s="16">
        <f>B6/B8</f>
        <v>0.9128709291752769</v>
      </c>
      <c r="E10" s="21"/>
      <c r="F10" s="23" t="s">
        <v>15</v>
      </c>
      <c r="G10" s="23">
        <v>3</v>
      </c>
      <c r="H10" s="24">
        <v>1</v>
      </c>
    </row>
    <row r="11" spans="1:30" x14ac:dyDescent="0.25">
      <c r="A11" s="1" t="s">
        <v>35</v>
      </c>
      <c r="B11">
        <f>ROUND(B10,0)</f>
        <v>1</v>
      </c>
      <c r="E11" s="8"/>
      <c r="F11" s="8"/>
      <c r="G11" s="8"/>
    </row>
    <row r="13" spans="1:30" ht="15.75" thickBot="1" x14ac:dyDescent="0.3"/>
    <row r="14" spans="1:30" x14ac:dyDescent="0.25">
      <c r="B14" s="28" t="s">
        <v>48</v>
      </c>
      <c r="C14" s="29"/>
    </row>
    <row r="15" spans="1:30" x14ac:dyDescent="0.25">
      <c r="B15" s="30"/>
      <c r="C15" s="31"/>
    </row>
    <row r="16" spans="1:30" x14ac:dyDescent="0.25">
      <c r="B16" s="30" t="s">
        <v>36</v>
      </c>
      <c r="C16" s="31">
        <v>2.3333333333333335</v>
      </c>
      <c r="D16">
        <f>Лист3!H24</f>
        <v>2.3333333333333335</v>
      </c>
    </row>
    <row r="17" spans="2:4" x14ac:dyDescent="0.25">
      <c r="B17" s="30" t="s">
        <v>37</v>
      </c>
      <c r="C17" s="31">
        <v>0.28500184848496463</v>
      </c>
    </row>
    <row r="18" spans="2:4" x14ac:dyDescent="0.25">
      <c r="B18" s="30" t="s">
        <v>19</v>
      </c>
      <c r="C18" s="31">
        <v>2</v>
      </c>
      <c r="D18">
        <f>Лист3!H25</f>
        <v>2</v>
      </c>
    </row>
    <row r="19" spans="2:4" x14ac:dyDescent="0.25">
      <c r="B19" s="30" t="s">
        <v>20</v>
      </c>
      <c r="C19" s="31">
        <v>2</v>
      </c>
      <c r="D19">
        <f>Лист3!H26</f>
        <v>2</v>
      </c>
    </row>
    <row r="20" spans="2:4" x14ac:dyDescent="0.25">
      <c r="B20" s="30" t="s">
        <v>38</v>
      </c>
      <c r="C20" s="31">
        <v>1.5610194134588469</v>
      </c>
      <c r="D20">
        <f>Лист3!I33</f>
        <v>1.5610194134588469</v>
      </c>
    </row>
    <row r="21" spans="2:4" x14ac:dyDescent="0.25">
      <c r="B21" s="30" t="s">
        <v>25</v>
      </c>
      <c r="C21" s="31">
        <v>2.436781609195402</v>
      </c>
      <c r="D21">
        <f>Лист3!I31</f>
        <v>2.436781609195402</v>
      </c>
    </row>
    <row r="22" spans="2:4" x14ac:dyDescent="0.25">
      <c r="B22" s="30" t="s">
        <v>39</v>
      </c>
      <c r="C22" s="31">
        <v>-0.98778162030209149</v>
      </c>
      <c r="D22">
        <f>Лист3!H36</f>
        <v>-0.98778162030209149</v>
      </c>
    </row>
    <row r="23" spans="2:4" x14ac:dyDescent="0.25">
      <c r="B23" s="30" t="s">
        <v>40</v>
      </c>
      <c r="C23" s="31">
        <v>0.15756170051106619</v>
      </c>
      <c r="D23">
        <f>Лист3!H37</f>
        <v>0.15756170051106619</v>
      </c>
    </row>
    <row r="24" spans="2:4" x14ac:dyDescent="0.25">
      <c r="B24" s="30" t="s">
        <v>41</v>
      </c>
      <c r="C24" s="31">
        <v>5</v>
      </c>
      <c r="D24">
        <f>Лист3!I30</f>
        <v>5</v>
      </c>
    </row>
    <row r="25" spans="2:4" x14ac:dyDescent="0.25">
      <c r="B25" s="30" t="s">
        <v>42</v>
      </c>
      <c r="C25" s="31">
        <v>0</v>
      </c>
      <c r="D25">
        <f>Лист3!I29</f>
        <v>0</v>
      </c>
    </row>
    <row r="26" spans="2:4" x14ac:dyDescent="0.25">
      <c r="B26" s="30" t="s">
        <v>43</v>
      </c>
      <c r="C26" s="31">
        <v>5</v>
      </c>
      <c r="D26">
        <f>Лист3!I28</f>
        <v>5</v>
      </c>
    </row>
    <row r="27" spans="2:4" x14ac:dyDescent="0.25">
      <c r="B27" s="30" t="s">
        <v>44</v>
      </c>
      <c r="C27" s="31">
        <v>70</v>
      </c>
      <c r="D27">
        <f>SUM(Лист4!A1:AD1)</f>
        <v>70</v>
      </c>
    </row>
    <row r="28" spans="2:4" x14ac:dyDescent="0.25">
      <c r="B28" s="30" t="s">
        <v>45</v>
      </c>
      <c r="C28" s="31">
        <v>30</v>
      </c>
      <c r="D28">
        <f>B7</f>
        <v>30</v>
      </c>
    </row>
    <row r="29" spans="2:4" x14ac:dyDescent="0.25">
      <c r="B29" s="30" t="s">
        <v>46</v>
      </c>
      <c r="C29" s="31">
        <v>5</v>
      </c>
      <c r="D29">
        <f>Лист3!I28</f>
        <v>5</v>
      </c>
    </row>
    <row r="30" spans="2:4" ht="15.75" thickBot="1" x14ac:dyDescent="0.3">
      <c r="B30" s="32" t="s">
        <v>47</v>
      </c>
      <c r="C30" s="33">
        <v>0</v>
      </c>
      <c r="D30">
        <f>Лист3!I29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2023-05-18T10:37:36Z</dcterms:created>
  <dcterms:modified xsi:type="dcterms:W3CDTF">2023-05-18T15:08:42Z</dcterms:modified>
</cp:coreProperties>
</file>